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9600" windowHeight="4605" firstSheet="3" activeTab="12"/>
  </bookViews>
  <sheets>
    <sheet name="07分類帳" sheetId="1" r:id="rId1"/>
    <sheet name="07結算" sheetId="2" r:id="rId2"/>
    <sheet name="08分類帳" sheetId="3" r:id="rId3"/>
    <sheet name="08結算" sheetId="4" r:id="rId4"/>
    <sheet name="09分類帳" sheetId="5" r:id="rId5"/>
    <sheet name="09結算" sheetId="6" r:id="rId6"/>
    <sheet name="10分類帳" sheetId="7" r:id="rId7"/>
    <sheet name="10結算" sheetId="8" r:id="rId8"/>
    <sheet name="11分類帳" sheetId="9" r:id="rId9"/>
    <sheet name="11結算" sheetId="10" r:id="rId10"/>
    <sheet name="12分類帳" sheetId="11" r:id="rId11"/>
    <sheet name="12結算" sheetId="12" r:id="rId12"/>
    <sheet name="01分類帳" sheetId="13" r:id="rId13"/>
    <sheet name="01結算" sheetId="14" r:id="rId14"/>
  </sheets>
  <definedNames>
    <definedName name="_xlnm.Print_Titles" localSheetId="12">'01分類帳'!$1:$3</definedName>
    <definedName name="_xlnm.Print_Titles" localSheetId="0">'07分類帳'!$1:$3</definedName>
    <definedName name="_xlnm.Print_Titles" localSheetId="2">'08分類帳'!$1:$3</definedName>
    <definedName name="_xlnm.Print_Titles" localSheetId="4">'09分類帳'!$1:$3</definedName>
    <definedName name="_xlnm.Print_Titles" localSheetId="6">'10分類帳'!$1:$3</definedName>
    <definedName name="_xlnm.Print_Titles" localSheetId="8">'11分類帳'!$1:$3</definedName>
    <definedName name="_xlnm.Print_Titles" localSheetId="10">'12分類帳'!$1:$3</definedName>
  </definedNames>
  <calcPr fullCalcOnLoad="1"/>
</workbook>
</file>

<file path=xl/sharedStrings.xml><?xml version="1.0" encoding="utf-8"?>
<sst xmlns="http://schemas.openxmlformats.org/spreadsheetml/2006/main" count="824" uniqueCount="228">
  <si>
    <t>月</t>
  </si>
  <si>
    <t>日</t>
  </si>
  <si>
    <t>字</t>
  </si>
  <si>
    <t>號</t>
  </si>
  <si>
    <t>憑單</t>
  </si>
  <si>
    <t>收入</t>
  </si>
  <si>
    <t>金額</t>
  </si>
  <si>
    <t>主食</t>
  </si>
  <si>
    <t>食油</t>
  </si>
  <si>
    <t>調味品</t>
  </si>
  <si>
    <t>雜支</t>
  </si>
  <si>
    <t>合計</t>
  </si>
  <si>
    <t>摘要</t>
  </si>
  <si>
    <t>支   出    用  途  科  目</t>
  </si>
  <si>
    <t>收</t>
  </si>
  <si>
    <t>支</t>
  </si>
  <si>
    <t>餘額</t>
  </si>
  <si>
    <t>人事費</t>
  </si>
  <si>
    <t>維護
設備費</t>
  </si>
  <si>
    <t>燃料費
(水電)</t>
  </si>
  <si>
    <t>本月合計</t>
  </si>
  <si>
    <t>截至本月份累計數</t>
  </si>
  <si>
    <t>本月合計</t>
  </si>
  <si>
    <t xml:space="preserve"> </t>
  </si>
  <si>
    <t>收</t>
  </si>
  <si>
    <t>支</t>
  </si>
  <si>
    <t>副食</t>
  </si>
  <si>
    <t>午餐費</t>
  </si>
  <si>
    <t>其他收入</t>
  </si>
  <si>
    <r>
      <t>收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月份午餐費</t>
    </r>
  </si>
  <si>
    <t xml:space="preserve"> </t>
  </si>
  <si>
    <t>以下空白</t>
  </si>
  <si>
    <t xml:space="preserve"> </t>
  </si>
  <si>
    <t>收</t>
  </si>
  <si>
    <t>支   出   用  途  科  目</t>
  </si>
  <si>
    <t>百分比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</si>
  <si>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</si>
  <si>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</si>
  <si>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</si>
  <si>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</si>
  <si>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</si>
  <si>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</si>
  <si>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</si>
  <si>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</si>
  <si>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</si>
  <si>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</si>
  <si>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</si>
  <si>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</si>
  <si>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</si>
  <si>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</si>
  <si>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</si>
  <si>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燃料費(水電)</t>
  </si>
  <si>
    <t>設備維護費</t>
  </si>
  <si>
    <t>支出合計</t>
  </si>
  <si>
    <t>本月合計</t>
  </si>
  <si>
    <t>本月結存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</si>
  <si>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</si>
  <si>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</si>
  <si>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</si>
  <si>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</si>
  <si>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</si>
  <si>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</si>
  <si>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</si>
  <si>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</si>
  <si>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</si>
  <si>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</si>
  <si>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副   食</t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</si>
  <si>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</si>
  <si>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</si>
  <si>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</si>
  <si>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</si>
  <si>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</si>
  <si>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</si>
  <si>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</si>
  <si>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</si>
  <si>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</si>
  <si>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</si>
  <si>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</si>
  <si>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</si>
  <si>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 xml:space="preserve">製表            出納              會計              稽核              執行秘書               校長    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</si>
  <si>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</si>
  <si>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</si>
  <si>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</si>
  <si>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</si>
  <si>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</si>
  <si>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</si>
  <si>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</si>
  <si>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</si>
  <si>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</si>
  <si>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</si>
  <si>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</si>
  <si>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</si>
  <si>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</si>
  <si>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</si>
  <si>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</si>
  <si>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</si>
  <si>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</si>
  <si>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</si>
  <si>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</si>
  <si>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</si>
  <si>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</si>
  <si>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</si>
  <si>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</si>
  <si>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</si>
  <si>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</si>
  <si>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</si>
  <si>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</si>
  <si>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</si>
  <si>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</si>
  <si>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</si>
  <si>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</si>
  <si>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</si>
  <si>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</si>
  <si>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</si>
  <si>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</si>
  <si>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</si>
  <si>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</si>
  <si>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</si>
  <si>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其  他</t>
  </si>
  <si>
    <t>合  計</t>
  </si>
  <si>
    <t>清寒學生
補助費</t>
  </si>
  <si>
    <t>清寒學生補助費</t>
  </si>
  <si>
    <t>收入分類</t>
  </si>
  <si>
    <t>燃料費
(水電)</t>
  </si>
  <si>
    <t>維護
設備費</t>
  </si>
  <si>
    <t>支   出   用   途   科   目</t>
  </si>
  <si>
    <t>中低低收入戶學生補助費</t>
  </si>
  <si>
    <t xml:space="preserve">五、以前未繳午餐費
         計       人        元
</t>
  </si>
  <si>
    <t>小型偏遠學校午餐補助費</t>
  </si>
  <si>
    <t>103年</t>
  </si>
  <si>
    <t>103年7月份學校午餐費明細分類帳</t>
  </si>
  <si>
    <t>午餐退費
收入減帳</t>
  </si>
  <si>
    <t>103年7月份學校午餐費收支結算表</t>
  </si>
  <si>
    <t>103年8月份學校午餐費明細分類帳</t>
  </si>
  <si>
    <t>103年8月份學校午餐費收支結算表</t>
  </si>
  <si>
    <t>104年</t>
  </si>
  <si>
    <t>103年9月份學校午餐費明細分類帳</t>
  </si>
  <si>
    <t>103年9月份學校午餐費收支結算表</t>
  </si>
  <si>
    <t>103年10月份學校午餐費明細分類帳</t>
  </si>
  <si>
    <t>103年10月份學校午餐費收支結算表</t>
  </si>
  <si>
    <t>午餐退費
收入減帳</t>
  </si>
  <si>
    <t>103年11月份學校午餐費明細分類帳</t>
  </si>
  <si>
    <t>103年11月份學校午餐費收支結算表</t>
  </si>
  <si>
    <t>103年12月份學校午餐費明細分類帳</t>
  </si>
  <si>
    <t>103年12月份學校午餐費收支結算表</t>
  </si>
  <si>
    <t>104年01月份學校午餐費明細分類帳</t>
  </si>
  <si>
    <t>午餐退費
收入減帳</t>
  </si>
  <si>
    <t>104年01月份學校午餐費收支結算表</t>
  </si>
  <si>
    <t>午餐退費
收入減帳</t>
  </si>
  <si>
    <t>上學年度結餘額轉</t>
  </si>
  <si>
    <t>上月份結餘額</t>
  </si>
  <si>
    <t xml:space="preserve">一、本月每人收午餐費 670 元
二、應收午餐費
      學  生  24   人
      教職員  15   人
      工  友   1  人 替代役 1  人
      合  計  41   人 共  27470    元
三、免收減收午餐費
       （1）全免及減收學生午餐費
             計   人      元          
       （2）全免工友午餐費
             計  0 人 0  元
         共計   0  人  0  元
四、本月未繳午餐費
          計    人       元
        （附繳納午餐費情形統計表）
</t>
  </si>
  <si>
    <t xml:space="preserve">   嘉義縣梅山鄉太興國民小學</t>
  </si>
  <si>
    <r>
      <t>嘉義縣梅山鄉太興國民小學</t>
    </r>
  </si>
  <si>
    <t>顧問捐款</t>
  </si>
  <si>
    <t>廚工薪資</t>
  </si>
  <si>
    <t>收9月份教職員午餐費</t>
  </si>
  <si>
    <t>幼兒園103上午餐費</t>
  </si>
  <si>
    <t>會長捐款</t>
  </si>
  <si>
    <t>幼兒園補助廚工薪資</t>
  </si>
  <si>
    <t>廚工體檢費</t>
  </si>
  <si>
    <t>廚工證照規費</t>
  </si>
  <si>
    <t>9/11水果芭樂</t>
  </si>
  <si>
    <t>沙拉油</t>
  </si>
  <si>
    <t>芭樂</t>
  </si>
  <si>
    <t>沙拉油及米酒</t>
  </si>
  <si>
    <t>砂糖及醬油</t>
  </si>
  <si>
    <t>廚房清潔用品</t>
  </si>
  <si>
    <t>102年9-12月食米費</t>
  </si>
  <si>
    <t>收10月教職員午餐費</t>
  </si>
  <si>
    <t>收10月學生午餐費</t>
  </si>
  <si>
    <t>會長捐助加菜金</t>
  </si>
  <si>
    <t>收103上廚房補助經費</t>
  </si>
  <si>
    <t>103上縣府補助清寒學生</t>
  </si>
  <si>
    <t>水果</t>
  </si>
  <si>
    <t>洗碗精、米酒</t>
  </si>
  <si>
    <t>10月廚工薪資</t>
  </si>
  <si>
    <t>鹽與糖</t>
  </si>
  <si>
    <t>9月瓦斯費</t>
  </si>
  <si>
    <t>載菜補貼</t>
  </si>
  <si>
    <t>9月菜金</t>
  </si>
  <si>
    <t>麵條</t>
  </si>
  <si>
    <r>
      <t>收</t>
    </r>
    <r>
      <rPr>
        <sz val="12"/>
        <rFont val="Times New Roman"/>
        <family val="1"/>
      </rPr>
      <t>11</t>
    </r>
    <r>
      <rPr>
        <sz val="12"/>
        <rFont val="新細明體"/>
        <family val="1"/>
      </rPr>
      <t>月教職員午餐費</t>
    </r>
  </si>
  <si>
    <r>
      <t>收</t>
    </r>
    <r>
      <rPr>
        <sz val="12"/>
        <rFont val="Times New Roman"/>
        <family val="1"/>
      </rPr>
      <t>11</t>
    </r>
    <r>
      <rPr>
        <sz val="12"/>
        <rFont val="新細明體"/>
        <family val="1"/>
      </rPr>
      <t>月學生午餐費</t>
    </r>
  </si>
  <si>
    <t>收</t>
  </si>
  <si>
    <t>10/22水果</t>
  </si>
  <si>
    <t>10/28麵包</t>
  </si>
  <si>
    <t>10/29蘋果</t>
  </si>
  <si>
    <t>鹽</t>
  </si>
  <si>
    <t>糖.醬油</t>
  </si>
  <si>
    <t>11月廚工薪資</t>
  </si>
  <si>
    <t>醬油膏.香油</t>
  </si>
  <si>
    <t>菜瓜布.鐵刷.帽子</t>
  </si>
  <si>
    <t>11/5芭樂</t>
  </si>
  <si>
    <t>瓦斯費</t>
  </si>
  <si>
    <t>11/19橘子</t>
  </si>
  <si>
    <t>11/12蘋果</t>
  </si>
  <si>
    <t>10月菜金</t>
  </si>
  <si>
    <r>
      <t>收</t>
    </r>
    <r>
      <rPr>
        <sz val="10"/>
        <rFont val="Times New Roman"/>
        <family val="1"/>
      </rPr>
      <t>12</t>
    </r>
    <r>
      <rPr>
        <sz val="10"/>
        <rFont val="新細明體"/>
        <family val="1"/>
      </rPr>
      <t>月份教職員午餐費</t>
    </r>
  </si>
  <si>
    <t>12月份學生午餐費</t>
  </si>
  <si>
    <t>善心人士捐款</t>
  </si>
  <si>
    <t>下半年利息</t>
  </si>
  <si>
    <t>12月廚工薪資</t>
  </si>
  <si>
    <t>調味品</t>
  </si>
  <si>
    <t>12月食米申購</t>
  </si>
  <si>
    <t>11月菜金</t>
  </si>
  <si>
    <t>調味品米酒</t>
  </si>
  <si>
    <t>沙茶獎</t>
  </si>
  <si>
    <t>午餐食材-鮮奶</t>
  </si>
  <si>
    <t>12/31水果</t>
  </si>
  <si>
    <t>12/24蘋果</t>
  </si>
  <si>
    <t>12/17水果</t>
  </si>
  <si>
    <t>12月份瓦斯費</t>
  </si>
  <si>
    <t>12/31麵包</t>
  </si>
  <si>
    <t>12月份麵條麵包</t>
  </si>
  <si>
    <t>11月份麵包</t>
  </si>
  <si>
    <t>糙米</t>
  </si>
  <si>
    <t>嘉義同濟會捐款</t>
  </si>
  <si>
    <t>收103</t>
  </si>
  <si>
    <t>學生午餐費</t>
  </si>
  <si>
    <t>1月廚工薪資</t>
  </si>
  <si>
    <t>1月份瓦斯費</t>
  </si>
  <si>
    <t>1月份麵包</t>
  </si>
  <si>
    <t>1/7水果</t>
  </si>
  <si>
    <t>1/21水果</t>
  </si>
  <si>
    <t>12月份菜金</t>
  </si>
  <si>
    <t>調味品</t>
  </si>
  <si>
    <t>1月份菜金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</si>
</sst>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53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sz val="9"/>
      <color indexed="18"/>
      <name val="新細明體"/>
      <family val="1"/>
    </font>
    <font>
      <sz val="10"/>
      <color indexed="18"/>
      <name val="標楷體"/>
      <family val="4"/>
    </font>
    <font>
      <sz val="10"/>
      <color indexed="18"/>
      <name val="新細明體"/>
      <family val="1"/>
    </font>
    <font>
      <sz val="12"/>
      <color indexed="18"/>
      <name val="新細明體"/>
      <family val="1"/>
    </font>
    <font>
      <sz val="8"/>
      <name val="新細明體"/>
      <family val="1"/>
    </font>
    <font>
      <sz val="8"/>
      <color indexed="18"/>
      <name val="新細明體"/>
      <family val="1"/>
    </font>
    <font>
      <sz val="18"/>
      <name val="標楷體"/>
      <family val="4"/>
    </font>
    <font>
      <sz val="11"/>
      <name val="標楷體"/>
      <family val="4"/>
    </font>
    <font>
      <sz val="14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shrinkToFit="1"/>
    </xf>
    <xf numFmtId="176" fontId="11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176" fontId="2" fillId="0" borderId="10" xfId="0" applyNumberFormat="1" applyFont="1" applyBorder="1" applyAlignment="1">
      <alignment horizontal="left" vertical="center" shrinkToFit="1"/>
    </xf>
    <xf numFmtId="0" fontId="4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0" xfId="0" applyFont="1" applyAlignment="1">
      <alignment vertical="center"/>
    </xf>
    <xf numFmtId="183" fontId="1" fillId="0" borderId="10" xfId="33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 shrinkToFit="1"/>
    </xf>
    <xf numFmtId="176" fontId="1" fillId="0" borderId="10" xfId="0" applyNumberFormat="1" applyFont="1" applyBorder="1" applyAlignment="1">
      <alignment horizontal="center" vertical="center"/>
    </xf>
    <xf numFmtId="183" fontId="13" fillId="0" borderId="10" xfId="0" applyNumberFormat="1" applyFont="1" applyBorder="1" applyAlignment="1">
      <alignment vertical="center"/>
    </xf>
    <xf numFmtId="183" fontId="14" fillId="0" borderId="10" xfId="0" applyNumberFormat="1" applyFont="1" applyBorder="1" applyAlignment="1">
      <alignment vertical="center"/>
    </xf>
    <xf numFmtId="183" fontId="13" fillId="0" borderId="12" xfId="0" applyNumberFormat="1" applyFont="1" applyBorder="1" applyAlignment="1">
      <alignment vertical="center"/>
    </xf>
    <xf numFmtId="183" fontId="13" fillId="0" borderId="10" xfId="0" applyNumberFormat="1" applyFont="1" applyBorder="1" applyAlignment="1">
      <alignment horizontal="center" vertical="center"/>
    </xf>
    <xf numFmtId="183" fontId="13" fillId="0" borderId="0" xfId="0" applyNumberFormat="1" applyFont="1" applyBorder="1" applyAlignment="1">
      <alignment vertical="center"/>
    </xf>
    <xf numFmtId="176" fontId="13" fillId="0" borderId="10" xfId="0" applyNumberFormat="1" applyFont="1" applyBorder="1" applyAlignment="1">
      <alignment vertical="center"/>
    </xf>
    <xf numFmtId="184" fontId="13" fillId="0" borderId="10" xfId="33" applyNumberFormat="1" applyFont="1" applyBorder="1" applyAlignment="1">
      <alignment horizontal="center" vertical="center"/>
    </xf>
    <xf numFmtId="184" fontId="13" fillId="0" borderId="10" xfId="0" applyNumberFormat="1" applyFont="1" applyBorder="1" applyAlignment="1">
      <alignment horizontal="center" vertical="center"/>
    </xf>
    <xf numFmtId="176" fontId="14" fillId="0" borderId="10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82" fontId="4" fillId="0" borderId="10" xfId="33" applyNumberFormat="1" applyFont="1" applyBorder="1" applyAlignment="1">
      <alignment horizontal="center" vertical="center"/>
    </xf>
    <xf numFmtId="182" fontId="4" fillId="0" borderId="10" xfId="33" applyNumberFormat="1" applyFont="1" applyBorder="1" applyAlignment="1">
      <alignment vertical="center"/>
    </xf>
    <xf numFmtId="10" fontId="4" fillId="0" borderId="10" xfId="39" applyNumberFormat="1" applyFont="1" applyBorder="1" applyAlignment="1">
      <alignment vertical="center"/>
    </xf>
    <xf numFmtId="9" fontId="4" fillId="0" borderId="10" xfId="39" applyFont="1" applyBorder="1" applyAlignment="1">
      <alignment vertical="center"/>
    </xf>
    <xf numFmtId="182" fontId="4" fillId="0" borderId="0" xfId="33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183" fontId="4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6" fontId="0" fillId="33" borderId="10" xfId="0" applyNumberFormat="1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176" fontId="0" fillId="0" borderId="10" xfId="0" applyNumberFormat="1" applyBorder="1" applyAlignment="1">
      <alignment vertical="center" shrinkToFit="1"/>
    </xf>
    <xf numFmtId="176" fontId="0" fillId="0" borderId="10" xfId="0" applyNumberForma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vertical="center" shrinkToFit="1"/>
    </xf>
    <xf numFmtId="176" fontId="0" fillId="0" borderId="10" xfId="0" applyNumberFormat="1" applyBorder="1" applyAlignment="1">
      <alignment vertical="center"/>
    </xf>
    <xf numFmtId="0" fontId="17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1" xfId="0" applyFont="1" applyBorder="1" applyAlignment="1">
      <alignment horizontal="right" vertical="center"/>
    </xf>
    <xf numFmtId="0" fontId="17" fillId="0" borderId="12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M14" sqref="M14"/>
    </sheetView>
  </sheetViews>
  <sheetFormatPr defaultColWidth="8.875" defaultRowHeight="16.5"/>
  <cols>
    <col min="1" max="2" width="2.75390625" style="15" customWidth="1"/>
    <col min="3" max="3" width="2.50390625" style="15" customWidth="1"/>
    <col min="4" max="4" width="4.00390625" style="15" customWidth="1"/>
    <col min="5" max="5" width="19.25390625" style="15" customWidth="1"/>
    <col min="6" max="6" width="9.75390625" style="15" customWidth="1"/>
    <col min="7" max="7" width="9.125" style="15" customWidth="1"/>
    <col min="8" max="8" width="10.125" style="15" customWidth="1"/>
    <col min="9" max="10" width="9.125" style="15" customWidth="1"/>
    <col min="11" max="12" width="9.25390625" style="15" customWidth="1"/>
    <col min="13" max="13" width="9.625" style="15" customWidth="1"/>
    <col min="14" max="14" width="8.625" style="15" customWidth="1"/>
    <col min="15" max="15" width="10.625" style="15" customWidth="1"/>
    <col min="16" max="16" width="11.00390625" style="15" customWidth="1"/>
    <col min="17" max="16384" width="8.875" style="15" customWidth="1"/>
  </cols>
  <sheetData>
    <row r="1" spans="1:16" ht="33" customHeight="1">
      <c r="A1" s="66" t="s">
        <v>153</v>
      </c>
      <c r="B1" s="67"/>
      <c r="C1" s="67"/>
      <c r="D1" s="67"/>
      <c r="E1" s="67"/>
      <c r="F1" s="67"/>
      <c r="G1" s="67"/>
      <c r="H1" s="67"/>
      <c r="I1" s="67"/>
      <c r="J1" s="64" t="s">
        <v>130</v>
      </c>
      <c r="K1" s="64"/>
      <c r="L1" s="64"/>
      <c r="M1" s="64"/>
      <c r="N1" s="64"/>
      <c r="O1" s="64"/>
      <c r="P1" s="65"/>
    </row>
    <row r="2" spans="1:16" s="16" customFormat="1" ht="16.5">
      <c r="A2" s="72" t="s">
        <v>129</v>
      </c>
      <c r="B2" s="72"/>
      <c r="C2" s="72" t="s">
        <v>4</v>
      </c>
      <c r="D2" s="72"/>
      <c r="E2" s="72" t="s">
        <v>12</v>
      </c>
      <c r="F2" s="3" t="s">
        <v>5</v>
      </c>
      <c r="G2" s="72" t="s">
        <v>34</v>
      </c>
      <c r="H2" s="72"/>
      <c r="I2" s="72"/>
      <c r="J2" s="72"/>
      <c r="K2" s="72"/>
      <c r="L2" s="72"/>
      <c r="M2" s="72"/>
      <c r="N2" s="72"/>
      <c r="O2" s="72"/>
      <c r="P2" s="72" t="s">
        <v>16</v>
      </c>
    </row>
    <row r="3" spans="1:16" s="16" customFormat="1" ht="28.5">
      <c r="A3" s="3" t="s">
        <v>0</v>
      </c>
      <c r="B3" s="3" t="s">
        <v>1</v>
      </c>
      <c r="C3" s="3" t="s">
        <v>2</v>
      </c>
      <c r="D3" s="3" t="s">
        <v>3</v>
      </c>
      <c r="E3" s="72"/>
      <c r="F3" s="3" t="s">
        <v>6</v>
      </c>
      <c r="G3" s="3" t="s">
        <v>7</v>
      </c>
      <c r="H3" s="3" t="s">
        <v>26</v>
      </c>
      <c r="I3" s="3" t="s">
        <v>8</v>
      </c>
      <c r="J3" s="3" t="s">
        <v>9</v>
      </c>
      <c r="K3" s="3" t="s">
        <v>17</v>
      </c>
      <c r="L3" s="4" t="s">
        <v>19</v>
      </c>
      <c r="M3" s="4" t="s">
        <v>18</v>
      </c>
      <c r="N3" s="3" t="s">
        <v>10</v>
      </c>
      <c r="O3" s="3" t="s">
        <v>11</v>
      </c>
      <c r="P3" s="72"/>
    </row>
    <row r="4" spans="1:16" s="17" customFormat="1" ht="19.5" customHeight="1">
      <c r="A4" s="2">
        <v>7</v>
      </c>
      <c r="B4" s="2">
        <v>1</v>
      </c>
      <c r="C4" s="1" t="s">
        <v>23</v>
      </c>
      <c r="D4" s="1" t="s">
        <v>23</v>
      </c>
      <c r="E4" s="60" t="s">
        <v>149</v>
      </c>
      <c r="F4" s="7">
        <v>50822</v>
      </c>
      <c r="G4" s="59"/>
      <c r="H4" s="59"/>
      <c r="I4" s="59"/>
      <c r="J4" s="59"/>
      <c r="K4" s="59"/>
      <c r="L4" s="59"/>
      <c r="M4" s="59"/>
      <c r="N4" s="59"/>
      <c r="O4" s="59"/>
      <c r="P4" s="1">
        <f>F4</f>
        <v>50822</v>
      </c>
    </row>
    <row r="5" spans="1:16" s="17" customFormat="1" ht="19.5" customHeight="1">
      <c r="A5" s="2">
        <v>7</v>
      </c>
      <c r="B5" s="2"/>
      <c r="C5" s="1" t="s">
        <v>24</v>
      </c>
      <c r="D5" s="1">
        <v>701</v>
      </c>
      <c r="E5" s="8"/>
      <c r="F5" s="1"/>
      <c r="G5" s="1"/>
      <c r="H5" s="1"/>
      <c r="I5" s="1"/>
      <c r="J5" s="1"/>
      <c r="K5" s="1"/>
      <c r="L5" s="1"/>
      <c r="M5" s="1"/>
      <c r="N5" s="1"/>
      <c r="O5" s="1">
        <f aca="true" t="shared" si="0" ref="O5:O49">SUM(G5:N5)</f>
        <v>0</v>
      </c>
      <c r="P5" s="1">
        <f aca="true" t="shared" si="1" ref="P5:P45">P4+F5-O5</f>
        <v>50822</v>
      </c>
    </row>
    <row r="6" spans="1:16" s="17" customFormat="1" ht="19.5" customHeight="1">
      <c r="A6" s="2">
        <v>7</v>
      </c>
      <c r="B6" s="2"/>
      <c r="C6" s="1" t="s">
        <v>24</v>
      </c>
      <c r="D6" s="1">
        <v>702</v>
      </c>
      <c r="E6" s="8"/>
      <c r="F6" s="1"/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50822</v>
      </c>
    </row>
    <row r="7" spans="1:16" s="17" customFormat="1" ht="19.5" customHeight="1">
      <c r="A7" s="2">
        <v>7</v>
      </c>
      <c r="B7" s="2"/>
      <c r="C7" s="1" t="s">
        <v>24</v>
      </c>
      <c r="D7" s="1">
        <v>703</v>
      </c>
      <c r="E7" s="9"/>
      <c r="F7" s="1"/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50822</v>
      </c>
    </row>
    <row r="8" spans="1:16" s="17" customFormat="1" ht="19.5" customHeight="1">
      <c r="A8" s="2">
        <v>7</v>
      </c>
      <c r="B8" s="2"/>
      <c r="C8" s="1" t="s">
        <v>24</v>
      </c>
      <c r="D8" s="1">
        <v>704</v>
      </c>
      <c r="E8" s="8"/>
      <c r="F8" s="1"/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50822</v>
      </c>
    </row>
    <row r="9" spans="1:16" s="17" customFormat="1" ht="19.5" customHeight="1">
      <c r="A9" s="2">
        <v>7</v>
      </c>
      <c r="B9" s="2"/>
      <c r="C9" s="1" t="s">
        <v>24</v>
      </c>
      <c r="D9" s="1">
        <v>705</v>
      </c>
      <c r="E9" s="9"/>
      <c r="F9" s="1"/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  <c r="P9" s="1">
        <f t="shared" si="1"/>
        <v>50822</v>
      </c>
    </row>
    <row r="10" spans="1:16" s="17" customFormat="1" ht="19.5" customHeight="1">
      <c r="A10" s="2">
        <v>7</v>
      </c>
      <c r="B10" s="2"/>
      <c r="C10" s="1" t="s">
        <v>25</v>
      </c>
      <c r="D10" s="1">
        <v>701</v>
      </c>
      <c r="E10" s="9"/>
      <c r="F10" s="1"/>
      <c r="G10" s="1"/>
      <c r="H10" s="1"/>
      <c r="I10" s="1"/>
      <c r="J10" s="1"/>
      <c r="K10" s="1"/>
      <c r="L10" s="1"/>
      <c r="M10" s="1"/>
      <c r="N10" s="1"/>
      <c r="O10" s="1">
        <f t="shared" si="0"/>
        <v>0</v>
      </c>
      <c r="P10" s="1">
        <f t="shared" si="1"/>
        <v>50822</v>
      </c>
    </row>
    <row r="11" spans="1:16" s="17" customFormat="1" ht="19.5" customHeight="1">
      <c r="A11" s="2">
        <v>7</v>
      </c>
      <c r="B11" s="2"/>
      <c r="C11" s="1" t="s">
        <v>25</v>
      </c>
      <c r="D11" s="1">
        <v>702</v>
      </c>
      <c r="E11" s="9"/>
      <c r="F11" s="1"/>
      <c r="G11" s="1"/>
      <c r="H11" s="1"/>
      <c r="I11" s="1"/>
      <c r="J11" s="1"/>
      <c r="K11" s="1"/>
      <c r="L11" s="1"/>
      <c r="M11" s="1"/>
      <c r="N11" s="1"/>
      <c r="O11" s="1">
        <f t="shared" si="0"/>
        <v>0</v>
      </c>
      <c r="P11" s="1">
        <f t="shared" si="1"/>
        <v>50822</v>
      </c>
    </row>
    <row r="12" spans="1:16" s="17" customFormat="1" ht="19.5" customHeight="1">
      <c r="A12" s="2">
        <v>7</v>
      </c>
      <c r="B12" s="2"/>
      <c r="C12" s="1" t="s">
        <v>25</v>
      </c>
      <c r="D12" s="1">
        <v>703</v>
      </c>
      <c r="E12" s="9"/>
      <c r="F12" s="1"/>
      <c r="G12" s="1"/>
      <c r="H12" s="1"/>
      <c r="I12" s="1"/>
      <c r="J12" s="1"/>
      <c r="K12" s="1"/>
      <c r="L12" s="1"/>
      <c r="M12" s="1"/>
      <c r="N12" s="1"/>
      <c r="O12" s="1">
        <f t="shared" si="0"/>
        <v>0</v>
      </c>
      <c r="P12" s="1">
        <f t="shared" si="1"/>
        <v>50822</v>
      </c>
    </row>
    <row r="13" spans="1:16" s="17" customFormat="1" ht="19.5" customHeight="1">
      <c r="A13" s="2">
        <v>7</v>
      </c>
      <c r="B13" s="2"/>
      <c r="C13" s="1" t="s">
        <v>25</v>
      </c>
      <c r="D13" s="1">
        <v>704</v>
      </c>
      <c r="E13" s="9"/>
      <c r="F13" s="1"/>
      <c r="G13" s="1"/>
      <c r="H13" s="1"/>
      <c r="I13" s="1"/>
      <c r="J13" s="1"/>
      <c r="K13" s="1"/>
      <c r="L13" s="1"/>
      <c r="M13" s="1"/>
      <c r="N13" s="1"/>
      <c r="O13" s="1">
        <f t="shared" si="0"/>
        <v>0</v>
      </c>
      <c r="P13" s="1">
        <f t="shared" si="1"/>
        <v>50822</v>
      </c>
    </row>
    <row r="14" spans="1:16" s="17" customFormat="1" ht="19.5" customHeight="1">
      <c r="A14" s="2">
        <v>7</v>
      </c>
      <c r="B14" s="2"/>
      <c r="C14" s="1" t="s">
        <v>25</v>
      </c>
      <c r="D14" s="1">
        <v>705</v>
      </c>
      <c r="E14" s="9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  <c r="P14" s="1">
        <f t="shared" si="1"/>
        <v>50822</v>
      </c>
    </row>
    <row r="15" spans="1:16" s="17" customFormat="1" ht="19.5" customHeight="1">
      <c r="A15" s="2">
        <v>7</v>
      </c>
      <c r="B15" s="2"/>
      <c r="C15" s="1" t="s">
        <v>25</v>
      </c>
      <c r="D15" s="1">
        <v>706</v>
      </c>
      <c r="E15" s="9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  <c r="P15" s="1">
        <f t="shared" si="1"/>
        <v>50822</v>
      </c>
    </row>
    <row r="16" spans="1:16" s="17" customFormat="1" ht="19.5" customHeight="1">
      <c r="A16" s="2">
        <v>7</v>
      </c>
      <c r="B16" s="2"/>
      <c r="C16" s="1" t="s">
        <v>25</v>
      </c>
      <c r="D16" s="1">
        <v>707</v>
      </c>
      <c r="E16" s="9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  <c r="P16" s="1">
        <f t="shared" si="1"/>
        <v>50822</v>
      </c>
    </row>
    <row r="17" spans="1:16" s="17" customFormat="1" ht="19.5" customHeight="1">
      <c r="A17" s="2">
        <v>7</v>
      </c>
      <c r="B17" s="2"/>
      <c r="C17" s="1" t="s">
        <v>25</v>
      </c>
      <c r="D17" s="1">
        <v>708</v>
      </c>
      <c r="E17" s="9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  <c r="P17" s="1">
        <f t="shared" si="1"/>
        <v>50822</v>
      </c>
    </row>
    <row r="18" spans="1:16" s="17" customFormat="1" ht="19.5" customHeight="1">
      <c r="A18" s="2">
        <v>7</v>
      </c>
      <c r="B18" s="2"/>
      <c r="C18" s="1" t="s">
        <v>25</v>
      </c>
      <c r="D18" s="1">
        <v>709</v>
      </c>
      <c r="E18" s="9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  <c r="P18" s="1">
        <f t="shared" si="1"/>
        <v>50822</v>
      </c>
    </row>
    <row r="19" spans="1:16" s="17" customFormat="1" ht="19.5" customHeight="1">
      <c r="A19" s="2">
        <v>7</v>
      </c>
      <c r="B19" s="2"/>
      <c r="C19" s="1" t="s">
        <v>25</v>
      </c>
      <c r="D19" s="1">
        <v>710</v>
      </c>
      <c r="E19" s="9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  <c r="P19" s="1">
        <f t="shared" si="1"/>
        <v>50822</v>
      </c>
    </row>
    <row r="20" spans="1:16" s="17" customFormat="1" ht="19.5" customHeight="1">
      <c r="A20" s="2">
        <v>7</v>
      </c>
      <c r="B20" s="2"/>
      <c r="C20" s="1" t="s">
        <v>25</v>
      </c>
      <c r="D20" s="1">
        <v>711</v>
      </c>
      <c r="E20" s="9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  <c r="P20" s="1">
        <f t="shared" si="1"/>
        <v>50822</v>
      </c>
    </row>
    <row r="21" spans="1:16" s="17" customFormat="1" ht="19.5" customHeight="1">
      <c r="A21" s="2">
        <v>7</v>
      </c>
      <c r="B21" s="2"/>
      <c r="C21" s="1" t="s">
        <v>25</v>
      </c>
      <c r="D21" s="1">
        <v>712</v>
      </c>
      <c r="E21" s="9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  <c r="P21" s="1">
        <f t="shared" si="1"/>
        <v>50822</v>
      </c>
    </row>
    <row r="22" spans="1:16" s="17" customFormat="1" ht="19.5" customHeight="1">
      <c r="A22" s="2">
        <v>7</v>
      </c>
      <c r="B22" s="2"/>
      <c r="C22" s="1" t="s">
        <v>25</v>
      </c>
      <c r="D22" s="1">
        <v>713</v>
      </c>
      <c r="E22" s="9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50822</v>
      </c>
    </row>
    <row r="23" spans="1:16" s="17" customFormat="1" ht="19.5" customHeight="1">
      <c r="A23" s="2">
        <v>7</v>
      </c>
      <c r="B23" s="2"/>
      <c r="C23" s="1" t="s">
        <v>25</v>
      </c>
      <c r="D23" s="1">
        <v>714</v>
      </c>
      <c r="E23" s="9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50822</v>
      </c>
    </row>
    <row r="24" spans="1:16" s="17" customFormat="1" ht="19.5" customHeight="1">
      <c r="A24" s="2">
        <v>7</v>
      </c>
      <c r="B24" s="2"/>
      <c r="C24" s="1" t="s">
        <v>25</v>
      </c>
      <c r="D24" s="1">
        <v>715</v>
      </c>
      <c r="E24" s="9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50822</v>
      </c>
    </row>
    <row r="25" spans="1:16" s="17" customFormat="1" ht="19.5" customHeight="1">
      <c r="A25" s="2">
        <v>7</v>
      </c>
      <c r="B25" s="2"/>
      <c r="C25" s="1" t="s">
        <v>25</v>
      </c>
      <c r="D25" s="1">
        <v>716</v>
      </c>
      <c r="E25" s="9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50822</v>
      </c>
    </row>
    <row r="26" spans="1:16" s="17" customFormat="1" ht="19.5" customHeight="1">
      <c r="A26" s="2">
        <v>7</v>
      </c>
      <c r="B26" s="2"/>
      <c r="C26" s="1" t="s">
        <v>25</v>
      </c>
      <c r="D26" s="1">
        <v>717</v>
      </c>
      <c r="E26" s="9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50822</v>
      </c>
    </row>
    <row r="27" spans="1:16" s="17" customFormat="1" ht="19.5" customHeight="1">
      <c r="A27" s="2">
        <v>7</v>
      </c>
      <c r="B27" s="2"/>
      <c r="C27" s="1" t="s">
        <v>25</v>
      </c>
      <c r="D27" s="1">
        <v>718</v>
      </c>
      <c r="E27" s="9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50822</v>
      </c>
    </row>
    <row r="28" spans="1:16" s="17" customFormat="1" ht="19.5" customHeight="1">
      <c r="A28" s="2">
        <v>7</v>
      </c>
      <c r="B28" s="2"/>
      <c r="C28" s="1" t="s">
        <v>25</v>
      </c>
      <c r="D28" s="1">
        <v>719</v>
      </c>
      <c r="E28" s="9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50822</v>
      </c>
    </row>
    <row r="29" spans="1:16" s="17" customFormat="1" ht="19.5" customHeight="1">
      <c r="A29" s="2">
        <v>7</v>
      </c>
      <c r="B29" s="2"/>
      <c r="C29" s="1" t="s">
        <v>25</v>
      </c>
      <c r="D29" s="1">
        <v>720</v>
      </c>
      <c r="E29" s="9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50822</v>
      </c>
    </row>
    <row r="30" spans="1:16" s="17" customFormat="1" ht="19.5" customHeight="1">
      <c r="A30" s="2">
        <v>7</v>
      </c>
      <c r="B30" s="2"/>
      <c r="C30" s="1" t="s">
        <v>25</v>
      </c>
      <c r="D30" s="1">
        <v>721</v>
      </c>
      <c r="E30" s="9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50822</v>
      </c>
    </row>
    <row r="31" spans="1:16" s="17" customFormat="1" ht="19.5" customHeight="1">
      <c r="A31" s="2">
        <v>7</v>
      </c>
      <c r="B31" s="2"/>
      <c r="C31" s="1" t="s">
        <v>25</v>
      </c>
      <c r="D31" s="1">
        <v>722</v>
      </c>
      <c r="E31" s="9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50822</v>
      </c>
    </row>
    <row r="32" spans="1:16" s="17" customFormat="1" ht="19.5" customHeight="1">
      <c r="A32" s="2">
        <v>7</v>
      </c>
      <c r="B32" s="2"/>
      <c r="C32" s="1" t="s">
        <v>25</v>
      </c>
      <c r="D32" s="1">
        <v>723</v>
      </c>
      <c r="E32" s="9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50822</v>
      </c>
    </row>
    <row r="33" spans="1:16" s="17" customFormat="1" ht="19.5" customHeight="1">
      <c r="A33" s="2">
        <v>7</v>
      </c>
      <c r="B33" s="2"/>
      <c r="C33" s="1" t="s">
        <v>25</v>
      </c>
      <c r="D33" s="1">
        <v>724</v>
      </c>
      <c r="E33" s="9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50822</v>
      </c>
    </row>
    <row r="34" spans="1:16" s="17" customFormat="1" ht="19.5" customHeight="1">
      <c r="A34" s="2">
        <v>7</v>
      </c>
      <c r="B34" s="2"/>
      <c r="C34" s="1" t="s">
        <v>25</v>
      </c>
      <c r="D34" s="1">
        <v>725</v>
      </c>
      <c r="E34" s="9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50822</v>
      </c>
    </row>
    <row r="35" spans="1:16" s="17" customFormat="1" ht="19.5" customHeight="1">
      <c r="A35" s="2">
        <v>7</v>
      </c>
      <c r="B35" s="2"/>
      <c r="C35" s="1" t="s">
        <v>25</v>
      </c>
      <c r="D35" s="1">
        <v>726</v>
      </c>
      <c r="E35" s="9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50822</v>
      </c>
    </row>
    <row r="36" spans="1:16" s="17" customFormat="1" ht="19.5" customHeight="1">
      <c r="A36" s="2">
        <v>7</v>
      </c>
      <c r="B36" s="2"/>
      <c r="C36" s="1" t="s">
        <v>25</v>
      </c>
      <c r="D36" s="1">
        <v>727</v>
      </c>
      <c r="E36" s="9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50822</v>
      </c>
    </row>
    <row r="37" spans="1:16" s="17" customFormat="1" ht="19.5" customHeight="1">
      <c r="A37" s="2"/>
      <c r="B37" s="2"/>
      <c r="C37" s="1" t="s">
        <v>25</v>
      </c>
      <c r="D37" s="1">
        <v>728</v>
      </c>
      <c r="E37" s="9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50822</v>
      </c>
    </row>
    <row r="38" spans="1:16" s="17" customFormat="1" ht="19.5" customHeight="1">
      <c r="A38" s="2"/>
      <c r="B38" s="2"/>
      <c r="C38" s="1" t="s">
        <v>25</v>
      </c>
      <c r="D38" s="1">
        <v>729</v>
      </c>
      <c r="E38" s="9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50822</v>
      </c>
    </row>
    <row r="39" spans="1:16" s="17" customFormat="1" ht="19.5" customHeight="1">
      <c r="A39" s="2"/>
      <c r="B39" s="2"/>
      <c r="C39" s="1" t="s">
        <v>25</v>
      </c>
      <c r="D39" s="1">
        <v>730</v>
      </c>
      <c r="E39" s="9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50822</v>
      </c>
    </row>
    <row r="40" spans="1:16" s="17" customFormat="1" ht="19.5" customHeight="1">
      <c r="A40" s="2"/>
      <c r="B40" s="2"/>
      <c r="C40" s="1" t="s">
        <v>25</v>
      </c>
      <c r="D40" s="1">
        <v>731</v>
      </c>
      <c r="E40" s="9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50822</v>
      </c>
    </row>
    <row r="41" spans="1:16" s="17" customFormat="1" ht="19.5" customHeight="1">
      <c r="A41" s="2"/>
      <c r="B41" s="2"/>
      <c r="C41" s="1" t="s">
        <v>25</v>
      </c>
      <c r="D41" s="1">
        <v>732</v>
      </c>
      <c r="E41" s="9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50822</v>
      </c>
    </row>
    <row r="42" spans="1:16" s="17" customFormat="1" ht="19.5" customHeight="1">
      <c r="A42" s="2"/>
      <c r="B42" s="2"/>
      <c r="C42" s="1" t="s">
        <v>25</v>
      </c>
      <c r="D42" s="1">
        <v>733</v>
      </c>
      <c r="E42" s="10"/>
      <c r="F42" s="7"/>
      <c r="G42" s="7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50822</v>
      </c>
    </row>
    <row r="43" spans="1:16" s="17" customFormat="1" ht="19.5" customHeight="1">
      <c r="A43" s="2"/>
      <c r="B43" s="2"/>
      <c r="C43" s="1" t="s">
        <v>25</v>
      </c>
      <c r="D43" s="1">
        <v>734</v>
      </c>
      <c r="E43" s="11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50822</v>
      </c>
    </row>
    <row r="44" spans="1:16" s="17" customFormat="1" ht="19.5" customHeight="1">
      <c r="A44" s="2"/>
      <c r="B44" s="2"/>
      <c r="C44" s="1" t="s">
        <v>25</v>
      </c>
      <c r="D44" s="1">
        <v>735</v>
      </c>
      <c r="E44" s="11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50822</v>
      </c>
    </row>
    <row r="45" spans="1:16" s="17" customFormat="1" ht="19.5" customHeight="1">
      <c r="A45" s="2"/>
      <c r="B45" s="2"/>
      <c r="C45" s="1" t="s">
        <v>25</v>
      </c>
      <c r="D45" s="1">
        <v>736</v>
      </c>
      <c r="E45" s="11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50822</v>
      </c>
    </row>
    <row r="46" spans="1:16" s="17" customFormat="1" ht="19.5" customHeight="1">
      <c r="A46" s="2"/>
      <c r="B46" s="2"/>
      <c r="C46" s="1" t="s">
        <v>25</v>
      </c>
      <c r="D46" s="1">
        <v>737</v>
      </c>
      <c r="E46" s="1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17" customFormat="1" ht="19.5" customHeight="1">
      <c r="A47" s="2"/>
      <c r="B47" s="2"/>
      <c r="C47" s="1" t="s">
        <v>25</v>
      </c>
      <c r="D47" s="1">
        <v>738</v>
      </c>
      <c r="E47" s="1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18" customFormat="1" ht="19.5" customHeight="1">
      <c r="A48" s="19"/>
      <c r="B48" s="19"/>
      <c r="C48" s="20"/>
      <c r="D48" s="6"/>
      <c r="E48" s="5" t="s">
        <v>20</v>
      </c>
      <c r="F48" s="6">
        <f>SUM(F4:F47)</f>
        <v>50822</v>
      </c>
      <c r="G48" s="6">
        <f>SUM(G5:G47)</f>
        <v>0</v>
      </c>
      <c r="H48" s="6">
        <f aca="true" t="shared" si="2" ref="H48:N48">SUM(H5:H47)</f>
        <v>0</v>
      </c>
      <c r="I48" s="6">
        <f t="shared" si="2"/>
        <v>0</v>
      </c>
      <c r="J48" s="6">
        <f t="shared" si="2"/>
        <v>0</v>
      </c>
      <c r="K48" s="6">
        <f t="shared" si="2"/>
        <v>0</v>
      </c>
      <c r="L48" s="6">
        <f t="shared" si="2"/>
        <v>0</v>
      </c>
      <c r="M48" s="6">
        <f t="shared" si="2"/>
        <v>0</v>
      </c>
      <c r="N48" s="6">
        <f t="shared" si="2"/>
        <v>0</v>
      </c>
      <c r="O48" s="6">
        <f t="shared" si="0"/>
        <v>0</v>
      </c>
      <c r="P48" s="1">
        <f>F48-O48</f>
        <v>50822</v>
      </c>
    </row>
    <row r="49" spans="1:16" s="18" customFormat="1" ht="19.5" customHeight="1">
      <c r="A49" s="19"/>
      <c r="B49" s="19"/>
      <c r="C49" s="20"/>
      <c r="D49" s="6"/>
      <c r="E49" s="5" t="s">
        <v>21</v>
      </c>
      <c r="F49" s="6">
        <f>F48</f>
        <v>50822</v>
      </c>
      <c r="G49" s="6">
        <f aca="true" t="shared" si="3" ref="G49:N49">G48</f>
        <v>0</v>
      </c>
      <c r="H49" s="6">
        <f t="shared" si="3"/>
        <v>0</v>
      </c>
      <c r="I49" s="6">
        <f t="shared" si="3"/>
        <v>0</v>
      </c>
      <c r="J49" s="6">
        <f t="shared" si="3"/>
        <v>0</v>
      </c>
      <c r="K49" s="6">
        <f t="shared" si="3"/>
        <v>0</v>
      </c>
      <c r="L49" s="6">
        <f t="shared" si="3"/>
        <v>0</v>
      </c>
      <c r="M49" s="6">
        <f t="shared" si="3"/>
        <v>0</v>
      </c>
      <c r="N49" s="6">
        <f t="shared" si="3"/>
        <v>0</v>
      </c>
      <c r="O49" s="6">
        <f t="shared" si="0"/>
        <v>0</v>
      </c>
      <c r="P49" s="6">
        <f>F49-O49</f>
        <v>50822</v>
      </c>
    </row>
    <row r="50" spans="1:16" ht="44.25" customHeight="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</row>
    <row r="51" spans="1:16" s="16" customFormat="1" ht="60" customHeight="1">
      <c r="A51" s="22"/>
      <c r="B51" s="22"/>
      <c r="C51" s="22"/>
      <c r="D51" s="22"/>
      <c r="E51" s="43" t="s">
        <v>122</v>
      </c>
      <c r="F51" s="4" t="s">
        <v>27</v>
      </c>
      <c r="G51" s="4" t="s">
        <v>49</v>
      </c>
      <c r="H51" s="4" t="s">
        <v>126</v>
      </c>
      <c r="I51" s="4" t="s">
        <v>121</v>
      </c>
      <c r="J51" s="54" t="s">
        <v>128</v>
      </c>
      <c r="K51" s="4" t="s">
        <v>28</v>
      </c>
      <c r="L51" s="4" t="s">
        <v>131</v>
      </c>
      <c r="M51" s="4"/>
      <c r="N51" s="4"/>
      <c r="O51" s="68" t="s">
        <v>119</v>
      </c>
      <c r="P51" s="69"/>
    </row>
    <row r="52" spans="1:16" ht="41.25" customHeight="1">
      <c r="A52" s="21"/>
      <c r="B52" s="21"/>
      <c r="C52" s="21"/>
      <c r="D52" s="21"/>
      <c r="E52" s="12"/>
      <c r="F52" s="51"/>
      <c r="G52" s="51"/>
      <c r="H52" s="51"/>
      <c r="I52" s="14"/>
      <c r="J52" s="14"/>
      <c r="K52" s="14"/>
      <c r="L52" s="13"/>
      <c r="M52" s="52"/>
      <c r="N52" s="52"/>
      <c r="O52" s="70">
        <f>SUM(F52:N52)</f>
        <v>0</v>
      </c>
      <c r="P52" s="71"/>
    </row>
  </sheetData>
  <sheetProtection/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/>
  <pageMargins left="0.35433070866141736" right="0.35433070866141736" top="0.5905511811023623" bottom="0.3937007874015748" header="0.5118110236220472" footer="0"/>
  <pageSetup horizontalDpi="300" verticalDpi="300" orientation="landscape" paperSize="9" r:id="rId1"/>
  <headerFooter alignWithMargins="0">
    <oddFooter>&amp;C第 &amp;P 頁，共 &amp;N 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C4" sqref="C4:C11"/>
    </sheetView>
  </sheetViews>
  <sheetFormatPr defaultColWidth="8.875" defaultRowHeight="16.5"/>
  <cols>
    <col min="1" max="1" width="13.875" style="44" customWidth="1"/>
    <col min="2" max="2" width="12.625" style="49" customWidth="1"/>
    <col min="3" max="3" width="42.375" style="44" customWidth="1"/>
    <col min="4" max="4" width="14.875" style="44" customWidth="1"/>
    <col min="5" max="5" width="13.625" style="49" customWidth="1"/>
    <col min="6" max="6" width="12.625" style="44" customWidth="1"/>
    <col min="7" max="7" width="13.25390625" style="49" customWidth="1"/>
    <col min="8" max="8" width="11.75390625" style="44" customWidth="1"/>
    <col min="9" max="16384" width="8.875" style="44" customWidth="1"/>
  </cols>
  <sheetData>
    <row r="1" spans="1:8" ht="24" customHeight="1">
      <c r="A1" s="74" t="str">
        <f>'10結算'!A1:C1</f>
        <v>   嘉義縣梅山鄉太興國民小學</v>
      </c>
      <c r="B1" s="74"/>
      <c r="C1" s="74"/>
      <c r="D1" s="73" t="s">
        <v>142</v>
      </c>
      <c r="E1" s="73"/>
      <c r="F1" s="73"/>
      <c r="G1" s="73"/>
      <c r="H1" s="73"/>
    </row>
    <row r="2" spans="1:8" ht="25.5" customHeight="1">
      <c r="A2" s="72" t="s">
        <v>59</v>
      </c>
      <c r="B2" s="72"/>
      <c r="C2" s="72"/>
      <c r="D2" s="72" t="s">
        <v>60</v>
      </c>
      <c r="E2" s="72"/>
      <c r="F2" s="72"/>
      <c r="G2" s="72" t="s">
        <v>38</v>
      </c>
      <c r="H2" s="72"/>
    </row>
    <row r="3" spans="1:8" ht="25.5" customHeight="1">
      <c r="A3" s="3" t="s">
        <v>61</v>
      </c>
      <c r="B3" s="45" t="s">
        <v>62</v>
      </c>
      <c r="C3" s="3" t="s">
        <v>63</v>
      </c>
      <c r="D3" s="3" t="s">
        <v>64</v>
      </c>
      <c r="E3" s="45" t="s">
        <v>65</v>
      </c>
      <c r="F3" s="3" t="s">
        <v>35</v>
      </c>
      <c r="G3" s="45" t="s">
        <v>65</v>
      </c>
      <c r="H3" s="3" t="s">
        <v>35</v>
      </c>
    </row>
    <row r="4" spans="1:8" ht="25.5" customHeight="1">
      <c r="A4" s="3" t="s">
        <v>45</v>
      </c>
      <c r="B4" s="46">
        <f>'11分類帳'!P4</f>
        <v>122992</v>
      </c>
      <c r="C4" s="75" t="s">
        <v>151</v>
      </c>
      <c r="D4" s="3" t="s">
        <v>46</v>
      </c>
      <c r="E4" s="46">
        <f>'11分類帳'!G29</f>
        <v>25065</v>
      </c>
      <c r="F4" s="47">
        <f>E4/E13</f>
        <v>0.5476055230271782</v>
      </c>
      <c r="G4" s="46">
        <f>'11分類帳'!G30</f>
        <v>52041</v>
      </c>
      <c r="H4" s="47">
        <f>G4/G13</f>
        <v>0.44391463081752425</v>
      </c>
    </row>
    <row r="5" spans="1:8" ht="25.5" customHeight="1">
      <c r="A5" s="3" t="s">
        <v>47</v>
      </c>
      <c r="B5" s="46">
        <f>'11分類帳'!F33</f>
        <v>16080</v>
      </c>
      <c r="C5" s="76"/>
      <c r="D5" s="3" t="s">
        <v>48</v>
      </c>
      <c r="E5" s="46">
        <f>'11分類帳'!H29</f>
        <v>1380</v>
      </c>
      <c r="F5" s="47">
        <f>E5/E13</f>
        <v>0.03014943633662501</v>
      </c>
      <c r="G5" s="46">
        <f>'11分類帳'!H30</f>
        <v>2400</v>
      </c>
      <c r="H5" s="47">
        <f>G5/G13</f>
        <v>0.020472226013375186</v>
      </c>
    </row>
    <row r="6" spans="1:8" ht="29.25" customHeight="1">
      <c r="A6" s="4" t="s">
        <v>49</v>
      </c>
      <c r="B6" s="46">
        <f>'11分類帳'!G34</f>
        <v>0</v>
      </c>
      <c r="C6" s="76"/>
      <c r="D6" s="3" t="s">
        <v>50</v>
      </c>
      <c r="E6" s="46">
        <f>'11分類帳'!I29</f>
        <v>0</v>
      </c>
      <c r="F6" s="47">
        <f>E6/E13</f>
        <v>0</v>
      </c>
      <c r="G6" s="46">
        <f>'11分類帳'!I30</f>
        <v>3440</v>
      </c>
      <c r="H6" s="47">
        <f>G6/G13</f>
        <v>0.029343523952504436</v>
      </c>
    </row>
    <row r="7" spans="1:8" ht="33" customHeight="1">
      <c r="A7" s="54" t="s">
        <v>126</v>
      </c>
      <c r="B7" s="46">
        <f>'11分類帳'!H33</f>
        <v>0</v>
      </c>
      <c r="C7" s="76"/>
      <c r="D7" s="3" t="s">
        <v>9</v>
      </c>
      <c r="E7" s="46">
        <f>'11分類帳'!J29</f>
        <v>664</v>
      </c>
      <c r="F7" s="47">
        <f>E7/E13</f>
        <v>0.014506685309796381</v>
      </c>
      <c r="G7" s="46">
        <f>'11分類帳'!J30</f>
        <v>1324</v>
      </c>
      <c r="H7" s="47">
        <f>G7/G13</f>
        <v>0.011293844684045313</v>
      </c>
    </row>
    <row r="8" spans="1:8" ht="33" customHeight="1">
      <c r="A8" s="54" t="s">
        <v>120</v>
      </c>
      <c r="B8" s="46">
        <f>'11分類帳'!I33</f>
        <v>0</v>
      </c>
      <c r="C8" s="76"/>
      <c r="D8" s="3" t="s">
        <v>17</v>
      </c>
      <c r="E8" s="46">
        <f>'11分類帳'!K29</f>
        <v>16587</v>
      </c>
      <c r="F8" s="47">
        <f>E8/E13</f>
        <v>0.3623831163156515</v>
      </c>
      <c r="G8" s="46">
        <f>'11分類帳'!K30</f>
        <v>50561</v>
      </c>
      <c r="H8" s="47">
        <f>G8/G13</f>
        <v>0.43129009144260955</v>
      </c>
    </row>
    <row r="9" spans="1:8" ht="33" customHeight="1">
      <c r="A9" s="54" t="s">
        <v>128</v>
      </c>
      <c r="B9" s="46">
        <f>'11分類帳'!J33</f>
        <v>0</v>
      </c>
      <c r="C9" s="76"/>
      <c r="D9" s="3" t="s">
        <v>51</v>
      </c>
      <c r="E9" s="46">
        <f>'11分類帳'!L29</f>
        <v>1780</v>
      </c>
      <c r="F9" s="47">
        <f>E9/E13</f>
        <v>0.038888403390719216</v>
      </c>
      <c r="G9" s="46">
        <f>'11分類帳'!L30</f>
        <v>5770</v>
      </c>
      <c r="H9" s="47">
        <f>G9/G13</f>
        <v>0.04921864337382285</v>
      </c>
    </row>
    <row r="10" spans="1:8" ht="27" customHeight="1">
      <c r="A10" s="3" t="s">
        <v>118</v>
      </c>
      <c r="B10" s="46">
        <f>'11分類帳'!K33</f>
        <v>0</v>
      </c>
      <c r="C10" s="76"/>
      <c r="D10" s="3" t="s">
        <v>52</v>
      </c>
      <c r="E10" s="46">
        <f>'11分類帳'!M29</f>
        <v>0</v>
      </c>
      <c r="F10" s="47">
        <f>E10/E13</f>
        <v>0</v>
      </c>
      <c r="G10" s="46">
        <f>'11分類帳'!M30</f>
        <v>0</v>
      </c>
      <c r="H10" s="47">
        <f>G10/G13</f>
        <v>0</v>
      </c>
    </row>
    <row r="11" spans="1:8" ht="33.75" customHeight="1">
      <c r="A11" s="43" t="s">
        <v>131</v>
      </c>
      <c r="B11" s="46">
        <f>'11分類帳'!L33</f>
        <v>0</v>
      </c>
      <c r="C11" s="76"/>
      <c r="D11" s="3" t="s">
        <v>10</v>
      </c>
      <c r="E11" s="46">
        <f>'11分類帳'!N29</f>
        <v>296</v>
      </c>
      <c r="F11" s="47">
        <f>E11/E13</f>
        <v>0.006466835620029712</v>
      </c>
      <c r="G11" s="46">
        <f>'11分類帳'!N30</f>
        <v>1696</v>
      </c>
      <c r="H11" s="47">
        <f>G11/G13</f>
        <v>0.014467039716118466</v>
      </c>
    </row>
    <row r="12" spans="1:8" ht="30.75" customHeight="1">
      <c r="A12" s="3"/>
      <c r="B12" s="46">
        <f>'11分類帳'!M33</f>
        <v>0</v>
      </c>
      <c r="C12" s="77" t="s">
        <v>127</v>
      </c>
      <c r="D12" s="43"/>
      <c r="E12" s="46"/>
      <c r="F12" s="47"/>
      <c r="G12" s="46"/>
      <c r="H12" s="47"/>
    </row>
    <row r="13" spans="1:8" ht="29.25" customHeight="1">
      <c r="A13" s="3"/>
      <c r="B13" s="46">
        <f>'11分類帳'!N33</f>
        <v>0</v>
      </c>
      <c r="C13" s="77"/>
      <c r="D13" s="3" t="s">
        <v>53</v>
      </c>
      <c r="E13" s="46">
        <f>SUM(E4:E12)</f>
        <v>45772</v>
      </c>
      <c r="F13" s="47">
        <f>E13/E13</f>
        <v>1</v>
      </c>
      <c r="G13" s="46">
        <f>SUM(G4:G12)</f>
        <v>117232</v>
      </c>
      <c r="H13" s="48">
        <f>G13/G13</f>
        <v>1</v>
      </c>
    </row>
    <row r="14" spans="1:8" ht="33" customHeight="1">
      <c r="A14" s="3" t="s">
        <v>54</v>
      </c>
      <c r="B14" s="46">
        <f>SUM(B5:B12)</f>
        <v>16080</v>
      </c>
      <c r="C14" s="77"/>
      <c r="D14" s="3" t="s">
        <v>55</v>
      </c>
      <c r="E14" s="46">
        <f>'11分類帳'!P30</f>
        <v>93300</v>
      </c>
      <c r="F14" s="47"/>
      <c r="G14" s="46">
        <f>E14</f>
        <v>93300</v>
      </c>
      <c r="H14" s="50"/>
    </row>
    <row r="15" spans="1:8" ht="33" customHeight="1">
      <c r="A15" s="3" t="s">
        <v>11</v>
      </c>
      <c r="B15" s="46">
        <f>B14+B4</f>
        <v>139072</v>
      </c>
      <c r="C15" s="78"/>
      <c r="D15" s="3" t="s">
        <v>11</v>
      </c>
      <c r="E15" s="46">
        <f>E13+E14</f>
        <v>139072</v>
      </c>
      <c r="F15" s="48">
        <f>SUM(F4:F11)</f>
        <v>1.0000000000000002</v>
      </c>
      <c r="G15" s="46">
        <f>G13+G14</f>
        <v>210532</v>
      </c>
      <c r="H15" s="48">
        <f>SUM(H4:H11)</f>
        <v>1</v>
      </c>
    </row>
    <row r="16" spans="1:8" ht="63" customHeight="1">
      <c r="A16" s="3" t="s">
        <v>56</v>
      </c>
      <c r="B16" s="79" t="s">
        <v>57</v>
      </c>
      <c r="C16" s="79"/>
      <c r="D16" s="79"/>
      <c r="E16" s="79"/>
      <c r="F16" s="79"/>
      <c r="G16" s="79"/>
      <c r="H16" s="79"/>
    </row>
    <row r="17" spans="1:8" ht="27" customHeight="1">
      <c r="A17" s="80" t="s">
        <v>79</v>
      </c>
      <c r="B17" s="80"/>
      <c r="C17" s="80"/>
      <c r="D17" s="80"/>
      <c r="E17" s="80"/>
      <c r="F17" s="80"/>
      <c r="G17" s="80"/>
      <c r="H17" s="80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K53" sqref="K53"/>
    </sheetView>
  </sheetViews>
  <sheetFormatPr defaultColWidth="8.875" defaultRowHeight="16.5"/>
  <cols>
    <col min="1" max="2" width="2.75390625" style="15" customWidth="1"/>
    <col min="3" max="3" width="2.50390625" style="15" customWidth="1"/>
    <col min="4" max="4" width="4.50390625" style="42" customWidth="1"/>
    <col min="5" max="5" width="19.25390625" style="15" customWidth="1"/>
    <col min="6" max="6" width="12.00390625" style="15" customWidth="1"/>
    <col min="7" max="7" width="9.375" style="15" customWidth="1"/>
    <col min="8" max="8" width="10.50390625" style="15" customWidth="1"/>
    <col min="9" max="9" width="9.00390625" style="15" customWidth="1"/>
    <col min="10" max="10" width="9.125" style="15" customWidth="1"/>
    <col min="11" max="11" width="8.625" style="15" customWidth="1"/>
    <col min="12" max="12" width="10.25390625" style="15" customWidth="1"/>
    <col min="13" max="13" width="8.75390625" style="15" customWidth="1"/>
    <col min="14" max="14" width="8.125" style="15" customWidth="1"/>
    <col min="15" max="15" width="9.875" style="15" customWidth="1"/>
    <col min="16" max="16" width="10.125" style="15" customWidth="1"/>
    <col min="17" max="17" width="7.75390625" style="15" customWidth="1"/>
    <col min="18" max="16384" width="8.875" style="15" customWidth="1"/>
  </cols>
  <sheetData>
    <row r="1" spans="1:16" ht="33" customHeight="1">
      <c r="A1" s="66" t="str">
        <f>'11分類帳'!A1:I1</f>
        <v>嘉義縣梅山鄉太興國民小學</v>
      </c>
      <c r="B1" s="67"/>
      <c r="C1" s="67"/>
      <c r="D1" s="67"/>
      <c r="E1" s="67"/>
      <c r="F1" s="67"/>
      <c r="G1" s="67"/>
      <c r="H1" s="67"/>
      <c r="I1" s="67"/>
      <c r="J1" s="64" t="s">
        <v>143</v>
      </c>
      <c r="K1" s="64"/>
      <c r="L1" s="64"/>
      <c r="M1" s="64"/>
      <c r="N1" s="64"/>
      <c r="O1" s="64"/>
      <c r="P1" s="65"/>
    </row>
    <row r="2" spans="1:16" s="16" customFormat="1" ht="16.5">
      <c r="A2" s="72" t="str">
        <f>'07分類帳'!A2:B2</f>
        <v>103年</v>
      </c>
      <c r="B2" s="72"/>
      <c r="C2" s="72" t="s">
        <v>4</v>
      </c>
      <c r="D2" s="72"/>
      <c r="E2" s="72" t="s">
        <v>12</v>
      </c>
      <c r="F2" s="3" t="s">
        <v>5</v>
      </c>
      <c r="G2" s="72" t="s">
        <v>13</v>
      </c>
      <c r="H2" s="72"/>
      <c r="I2" s="72"/>
      <c r="J2" s="72"/>
      <c r="K2" s="72"/>
      <c r="L2" s="72"/>
      <c r="M2" s="72"/>
      <c r="N2" s="72"/>
      <c r="O2" s="72"/>
      <c r="P2" s="72" t="s">
        <v>16</v>
      </c>
    </row>
    <row r="3" spans="1:16" s="16" customFormat="1" ht="28.5">
      <c r="A3" s="3" t="s">
        <v>0</v>
      </c>
      <c r="B3" s="3" t="s">
        <v>1</v>
      </c>
      <c r="C3" s="3" t="s">
        <v>2</v>
      </c>
      <c r="D3" s="3" t="s">
        <v>3</v>
      </c>
      <c r="E3" s="72"/>
      <c r="F3" s="3" t="s">
        <v>6</v>
      </c>
      <c r="G3" s="3" t="s">
        <v>7</v>
      </c>
      <c r="H3" s="3" t="s">
        <v>26</v>
      </c>
      <c r="I3" s="3" t="s">
        <v>8</v>
      </c>
      <c r="J3" s="3" t="s">
        <v>9</v>
      </c>
      <c r="K3" s="3" t="s">
        <v>17</v>
      </c>
      <c r="L3" s="4" t="s">
        <v>123</v>
      </c>
      <c r="M3" s="4" t="s">
        <v>124</v>
      </c>
      <c r="N3" s="3" t="s">
        <v>10</v>
      </c>
      <c r="O3" s="3" t="s">
        <v>11</v>
      </c>
      <c r="P3" s="72"/>
    </row>
    <row r="4" spans="1:16" s="17" customFormat="1" ht="19.5" customHeight="1">
      <c r="A4" s="2">
        <v>12</v>
      </c>
      <c r="B4" s="29">
        <v>1</v>
      </c>
      <c r="C4" s="1" t="s">
        <v>23</v>
      </c>
      <c r="D4" s="35" t="s">
        <v>32</v>
      </c>
      <c r="E4" s="61" t="s">
        <v>150</v>
      </c>
      <c r="F4" s="58"/>
      <c r="G4" s="59"/>
      <c r="H4" s="59"/>
      <c r="I4" s="59"/>
      <c r="J4" s="59"/>
      <c r="K4" s="59"/>
      <c r="L4" s="59"/>
      <c r="M4" s="59"/>
      <c r="N4" s="59"/>
      <c r="O4" s="59"/>
      <c r="P4" s="1">
        <f>'11分類帳'!P30</f>
        <v>93300</v>
      </c>
    </row>
    <row r="5" spans="1:16" s="17" customFormat="1" ht="19.5" customHeight="1">
      <c r="A5" s="2">
        <v>12</v>
      </c>
      <c r="B5" s="29"/>
      <c r="C5" s="1" t="s">
        <v>33</v>
      </c>
      <c r="D5" s="36">
        <v>1201</v>
      </c>
      <c r="E5" s="9" t="s">
        <v>198</v>
      </c>
      <c r="F5" s="1">
        <v>9380</v>
      </c>
      <c r="G5" s="1"/>
      <c r="H5" s="1"/>
      <c r="I5" s="1"/>
      <c r="J5" s="1"/>
      <c r="K5" s="1"/>
      <c r="L5" s="1"/>
      <c r="M5" s="1"/>
      <c r="N5" s="1"/>
      <c r="O5" s="1">
        <f aca="true" t="shared" si="0" ref="O5:O46">SUM(G5:N5)</f>
        <v>0</v>
      </c>
      <c r="P5" s="1">
        <f aca="true" t="shared" si="1" ref="P5:P46">P4+F5-O5</f>
        <v>102680</v>
      </c>
    </row>
    <row r="6" spans="1:16" s="17" customFormat="1" ht="19.5" customHeight="1">
      <c r="A6" s="2">
        <v>12</v>
      </c>
      <c r="B6" s="29"/>
      <c r="C6" s="1" t="s">
        <v>33</v>
      </c>
      <c r="D6" s="36">
        <v>1202</v>
      </c>
      <c r="E6" s="9" t="s">
        <v>199</v>
      </c>
      <c r="F6" s="1">
        <v>6700</v>
      </c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109380</v>
      </c>
    </row>
    <row r="7" spans="1:16" s="17" customFormat="1" ht="19.5" customHeight="1">
      <c r="A7" s="2">
        <v>12</v>
      </c>
      <c r="B7" s="29"/>
      <c r="C7" s="1" t="s">
        <v>33</v>
      </c>
      <c r="D7" s="36">
        <v>1203</v>
      </c>
      <c r="E7" s="9" t="s">
        <v>200</v>
      </c>
      <c r="F7" s="1">
        <v>10000</v>
      </c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119380</v>
      </c>
    </row>
    <row r="8" spans="1:16" s="17" customFormat="1" ht="19.5" customHeight="1">
      <c r="A8" s="2">
        <v>12</v>
      </c>
      <c r="B8" s="29"/>
      <c r="C8" s="1" t="s">
        <v>33</v>
      </c>
      <c r="D8" s="36">
        <v>1204</v>
      </c>
      <c r="E8" s="9" t="s">
        <v>201</v>
      </c>
      <c r="F8" s="1">
        <v>17</v>
      </c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119397</v>
      </c>
    </row>
    <row r="9" spans="1:16" s="17" customFormat="1" ht="19.5" customHeight="1">
      <c r="A9" s="2">
        <v>12</v>
      </c>
      <c r="B9" s="29"/>
      <c r="C9" s="1" t="s">
        <v>33</v>
      </c>
      <c r="D9" s="36">
        <v>1205</v>
      </c>
      <c r="E9" s="9"/>
      <c r="F9" s="1"/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  <c r="P9" s="1">
        <f t="shared" si="1"/>
        <v>119397</v>
      </c>
    </row>
    <row r="10" spans="1:16" s="17" customFormat="1" ht="19.5" customHeight="1">
      <c r="A10" s="2">
        <v>12</v>
      </c>
      <c r="B10" s="29"/>
      <c r="C10" s="1" t="s">
        <v>15</v>
      </c>
      <c r="D10" s="37">
        <v>1201</v>
      </c>
      <c r="E10" s="9" t="s">
        <v>202</v>
      </c>
      <c r="F10" s="63"/>
      <c r="G10" s="1"/>
      <c r="H10" s="1"/>
      <c r="I10" s="1"/>
      <c r="J10" s="1"/>
      <c r="K10" s="1">
        <v>16587</v>
      </c>
      <c r="L10" s="1"/>
      <c r="M10" s="1"/>
      <c r="N10" s="1"/>
      <c r="O10" s="1">
        <f t="shared" si="0"/>
        <v>16587</v>
      </c>
      <c r="P10" s="1">
        <f>P9+K10-O10</f>
        <v>119397</v>
      </c>
    </row>
    <row r="11" spans="1:16" s="17" customFormat="1" ht="19.5" customHeight="1">
      <c r="A11" s="2">
        <v>12</v>
      </c>
      <c r="B11" s="29"/>
      <c r="C11" s="1" t="s">
        <v>15</v>
      </c>
      <c r="D11" s="37">
        <v>1202</v>
      </c>
      <c r="E11" s="9" t="s">
        <v>203</v>
      </c>
      <c r="F11" s="63"/>
      <c r="G11" s="1"/>
      <c r="H11" s="1"/>
      <c r="I11" s="1"/>
      <c r="J11" s="1">
        <v>334</v>
      </c>
      <c r="K11" s="1"/>
      <c r="L11" s="1"/>
      <c r="M11" s="1"/>
      <c r="N11" s="1"/>
      <c r="O11" s="1">
        <f t="shared" si="0"/>
        <v>334</v>
      </c>
      <c r="P11" s="1">
        <f>P10+J11-O11</f>
        <v>119397</v>
      </c>
    </row>
    <row r="12" spans="1:16" s="17" customFormat="1" ht="19.5" customHeight="1">
      <c r="A12" s="2">
        <v>12</v>
      </c>
      <c r="B12" s="29"/>
      <c r="C12" s="1" t="s">
        <v>15</v>
      </c>
      <c r="D12" s="37">
        <v>1203</v>
      </c>
      <c r="E12" s="9" t="s">
        <v>204</v>
      </c>
      <c r="F12" s="63"/>
      <c r="G12" s="1">
        <v>2136</v>
      </c>
      <c r="H12" s="1"/>
      <c r="I12" s="1"/>
      <c r="J12" s="1"/>
      <c r="K12" s="1"/>
      <c r="L12" s="1"/>
      <c r="M12" s="1"/>
      <c r="N12" s="1"/>
      <c r="O12" s="1">
        <f>SUM(G12:N12)</f>
        <v>2136</v>
      </c>
      <c r="P12" s="1">
        <f>P11+G12-O12</f>
        <v>119397</v>
      </c>
    </row>
    <row r="13" spans="1:16" s="17" customFormat="1" ht="19.5" customHeight="1">
      <c r="A13" s="2">
        <v>12</v>
      </c>
      <c r="B13" s="29"/>
      <c r="C13" s="1" t="s">
        <v>15</v>
      </c>
      <c r="D13" s="37">
        <v>1204</v>
      </c>
      <c r="E13" s="9" t="s">
        <v>205</v>
      </c>
      <c r="F13" s="1"/>
      <c r="G13" s="1">
        <v>17911</v>
      </c>
      <c r="H13" s="1"/>
      <c r="I13" s="1"/>
      <c r="J13" s="1"/>
      <c r="K13" s="1"/>
      <c r="L13" s="1"/>
      <c r="M13" s="1"/>
      <c r="N13" s="1"/>
      <c r="O13" s="1">
        <f t="shared" si="0"/>
        <v>17911</v>
      </c>
      <c r="P13" s="1">
        <f t="shared" si="1"/>
        <v>101486</v>
      </c>
    </row>
    <row r="14" spans="1:16" s="17" customFormat="1" ht="19.5" customHeight="1">
      <c r="A14" s="2">
        <v>12</v>
      </c>
      <c r="B14" s="29"/>
      <c r="C14" s="1" t="s">
        <v>15</v>
      </c>
      <c r="D14" s="37">
        <v>1205</v>
      </c>
      <c r="E14" s="9" t="s">
        <v>206</v>
      </c>
      <c r="F14" s="1"/>
      <c r="G14" s="1"/>
      <c r="H14" s="1"/>
      <c r="I14" s="1"/>
      <c r="J14" s="1">
        <v>100</v>
      </c>
      <c r="K14" s="1"/>
      <c r="L14" s="1"/>
      <c r="M14" s="1"/>
      <c r="N14" s="1"/>
      <c r="O14" s="1">
        <f t="shared" si="0"/>
        <v>100</v>
      </c>
      <c r="P14" s="1">
        <f t="shared" si="1"/>
        <v>101386</v>
      </c>
    </row>
    <row r="15" spans="1:16" s="17" customFormat="1" ht="19.5" customHeight="1">
      <c r="A15" s="2">
        <v>12</v>
      </c>
      <c r="B15" s="29"/>
      <c r="C15" s="1" t="s">
        <v>15</v>
      </c>
      <c r="D15" s="37">
        <v>1206</v>
      </c>
      <c r="E15" s="9" t="s">
        <v>207</v>
      </c>
      <c r="F15" s="1"/>
      <c r="G15" s="1"/>
      <c r="H15" s="1"/>
      <c r="I15" s="1"/>
      <c r="J15" s="1">
        <v>190</v>
      </c>
      <c r="K15" s="1"/>
      <c r="L15" s="1"/>
      <c r="M15" s="1"/>
      <c r="N15" s="1"/>
      <c r="O15" s="1">
        <f t="shared" si="0"/>
        <v>190</v>
      </c>
      <c r="P15" s="1">
        <f t="shared" si="1"/>
        <v>101196</v>
      </c>
    </row>
    <row r="16" spans="1:16" s="17" customFormat="1" ht="19.5" customHeight="1">
      <c r="A16" s="2">
        <v>12</v>
      </c>
      <c r="B16" s="29"/>
      <c r="C16" s="1" t="s">
        <v>15</v>
      </c>
      <c r="D16" s="37">
        <v>1207</v>
      </c>
      <c r="E16" s="9" t="s">
        <v>208</v>
      </c>
      <c r="F16" s="1"/>
      <c r="G16" s="1"/>
      <c r="H16" s="1"/>
      <c r="I16" s="1"/>
      <c r="J16" s="1">
        <v>134</v>
      </c>
      <c r="K16" s="1"/>
      <c r="L16" s="1"/>
      <c r="M16" s="1"/>
      <c r="N16" s="1"/>
      <c r="O16" s="1">
        <f t="shared" si="0"/>
        <v>134</v>
      </c>
      <c r="P16" s="1">
        <f t="shared" si="1"/>
        <v>101062</v>
      </c>
    </row>
    <row r="17" spans="1:16" s="17" customFormat="1" ht="19.5" customHeight="1">
      <c r="A17" s="2">
        <v>12</v>
      </c>
      <c r="B17" s="29"/>
      <c r="C17" s="1" t="s">
        <v>15</v>
      </c>
      <c r="D17" s="37">
        <v>1208</v>
      </c>
      <c r="E17" s="9" t="s">
        <v>209</v>
      </c>
      <c r="F17" s="1"/>
      <c r="G17" s="1"/>
      <c r="H17" s="1">
        <v>350</v>
      </c>
      <c r="I17" s="1"/>
      <c r="J17" s="1"/>
      <c r="K17" s="1"/>
      <c r="L17" s="1"/>
      <c r="M17" s="1"/>
      <c r="N17" s="1"/>
      <c r="O17" s="1">
        <f t="shared" si="0"/>
        <v>350</v>
      </c>
      <c r="P17" s="1">
        <f t="shared" si="1"/>
        <v>100712</v>
      </c>
    </row>
    <row r="18" spans="1:16" s="17" customFormat="1" ht="19.5" customHeight="1">
      <c r="A18" s="2">
        <v>12</v>
      </c>
      <c r="B18" s="29"/>
      <c r="C18" s="1" t="s">
        <v>15</v>
      </c>
      <c r="D18" s="37">
        <v>1209</v>
      </c>
      <c r="E18" s="9" t="s">
        <v>210</v>
      </c>
      <c r="F18" s="1"/>
      <c r="G18" s="1"/>
      <c r="H18" s="1">
        <v>300</v>
      </c>
      <c r="I18" s="1"/>
      <c r="J18" s="1"/>
      <c r="K18" s="1"/>
      <c r="L18" s="1"/>
      <c r="M18" s="1"/>
      <c r="N18" s="1"/>
      <c r="O18" s="1">
        <f t="shared" si="0"/>
        <v>300</v>
      </c>
      <c r="P18" s="1">
        <f t="shared" si="1"/>
        <v>100412</v>
      </c>
    </row>
    <row r="19" spans="1:16" s="17" customFormat="1" ht="19.5" customHeight="1">
      <c r="A19" s="2">
        <v>12</v>
      </c>
      <c r="B19" s="29"/>
      <c r="C19" s="1" t="s">
        <v>15</v>
      </c>
      <c r="D19" s="37">
        <v>1210</v>
      </c>
      <c r="E19" s="9" t="s">
        <v>211</v>
      </c>
      <c r="F19" s="1"/>
      <c r="G19" s="1"/>
      <c r="H19" s="1">
        <v>300</v>
      </c>
      <c r="I19" s="1"/>
      <c r="J19" s="1"/>
      <c r="K19" s="1"/>
      <c r="L19" s="1"/>
      <c r="M19" s="1"/>
      <c r="N19" s="1"/>
      <c r="O19" s="1">
        <f t="shared" si="0"/>
        <v>300</v>
      </c>
      <c r="P19" s="1">
        <f t="shared" si="1"/>
        <v>100112</v>
      </c>
    </row>
    <row r="20" spans="1:16" s="17" customFormat="1" ht="19.5" customHeight="1">
      <c r="A20" s="2">
        <v>12</v>
      </c>
      <c r="B20" s="29"/>
      <c r="C20" s="1" t="s">
        <v>15</v>
      </c>
      <c r="D20" s="37">
        <v>1211</v>
      </c>
      <c r="E20" s="9" t="s">
        <v>212</v>
      </c>
      <c r="F20" s="1"/>
      <c r="G20" s="1"/>
      <c r="H20" s="1"/>
      <c r="I20" s="1"/>
      <c r="J20" s="1"/>
      <c r="K20" s="1"/>
      <c r="L20" s="1">
        <v>1720</v>
      </c>
      <c r="M20" s="1"/>
      <c r="N20" s="1"/>
      <c r="O20" s="1">
        <f t="shared" si="0"/>
        <v>1720</v>
      </c>
      <c r="P20" s="1">
        <f t="shared" si="1"/>
        <v>98392</v>
      </c>
    </row>
    <row r="21" spans="1:16" s="17" customFormat="1" ht="19.5" customHeight="1">
      <c r="A21" s="2">
        <v>12</v>
      </c>
      <c r="B21" s="29"/>
      <c r="C21" s="1" t="s">
        <v>15</v>
      </c>
      <c r="D21" s="37">
        <v>1212</v>
      </c>
      <c r="E21" s="9" t="s">
        <v>213</v>
      </c>
      <c r="F21" s="1"/>
      <c r="G21" s="1">
        <v>450</v>
      </c>
      <c r="H21" s="1"/>
      <c r="I21" s="1"/>
      <c r="J21" s="1"/>
      <c r="K21" s="1"/>
      <c r="L21" s="1"/>
      <c r="M21" s="1"/>
      <c r="N21" s="1"/>
      <c r="O21" s="1">
        <f t="shared" si="0"/>
        <v>450</v>
      </c>
      <c r="P21" s="1">
        <f t="shared" si="1"/>
        <v>97942</v>
      </c>
    </row>
    <row r="22" spans="1:16" s="17" customFormat="1" ht="19.5" customHeight="1">
      <c r="A22" s="2">
        <v>12</v>
      </c>
      <c r="B22" s="29"/>
      <c r="C22" s="1" t="s">
        <v>15</v>
      </c>
      <c r="D22" s="37">
        <v>1213</v>
      </c>
      <c r="E22" s="9" t="s">
        <v>214</v>
      </c>
      <c r="F22" s="1"/>
      <c r="G22" s="1">
        <v>540</v>
      </c>
      <c r="H22" s="1"/>
      <c r="I22" s="1"/>
      <c r="J22" s="1"/>
      <c r="K22" s="1"/>
      <c r="L22" s="1"/>
      <c r="M22" s="1"/>
      <c r="N22" s="1"/>
      <c r="O22" s="1">
        <f t="shared" si="0"/>
        <v>540</v>
      </c>
      <c r="P22" s="1">
        <f t="shared" si="1"/>
        <v>97402</v>
      </c>
    </row>
    <row r="23" spans="1:16" s="17" customFormat="1" ht="19.5" customHeight="1">
      <c r="A23" s="2">
        <v>12</v>
      </c>
      <c r="B23" s="29"/>
      <c r="C23" s="1" t="s">
        <v>15</v>
      </c>
      <c r="D23" s="37">
        <v>1214</v>
      </c>
      <c r="E23" s="9" t="s">
        <v>215</v>
      </c>
      <c r="F23" s="1"/>
      <c r="G23" s="1">
        <v>450</v>
      </c>
      <c r="H23" s="1"/>
      <c r="I23" s="1"/>
      <c r="J23" s="1"/>
      <c r="K23" s="1"/>
      <c r="L23" s="1"/>
      <c r="M23" s="1"/>
      <c r="N23" s="1"/>
      <c r="O23" s="1">
        <f t="shared" si="0"/>
        <v>450</v>
      </c>
      <c r="P23" s="1">
        <f t="shared" si="1"/>
        <v>96952</v>
      </c>
    </row>
    <row r="24" spans="1:16" s="17" customFormat="1" ht="19.5" customHeight="1">
      <c r="A24" s="2">
        <v>12</v>
      </c>
      <c r="B24" s="29"/>
      <c r="C24" s="1" t="s">
        <v>15</v>
      </c>
      <c r="D24" s="37">
        <v>1215</v>
      </c>
      <c r="E24" s="9" t="s">
        <v>216</v>
      </c>
      <c r="F24" s="1"/>
      <c r="G24" s="1">
        <v>300</v>
      </c>
      <c r="H24" s="1"/>
      <c r="I24" s="1"/>
      <c r="J24" s="1"/>
      <c r="K24" s="1"/>
      <c r="L24" s="1"/>
      <c r="M24" s="1"/>
      <c r="N24" s="1"/>
      <c r="O24" s="1">
        <f t="shared" si="0"/>
        <v>300</v>
      </c>
      <c r="P24" s="1">
        <f t="shared" si="1"/>
        <v>96652</v>
      </c>
    </row>
    <row r="25" spans="1:16" s="17" customFormat="1" ht="19.5" customHeight="1">
      <c r="A25" s="2">
        <v>12</v>
      </c>
      <c r="B25" s="29"/>
      <c r="C25" s="1" t="s">
        <v>15</v>
      </c>
      <c r="D25" s="37">
        <v>1216</v>
      </c>
      <c r="E25" s="9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96652</v>
      </c>
    </row>
    <row r="26" spans="1:16" s="17" customFormat="1" ht="19.5" customHeight="1">
      <c r="A26" s="2">
        <v>12</v>
      </c>
      <c r="B26" s="29"/>
      <c r="C26" s="1" t="s">
        <v>15</v>
      </c>
      <c r="D26" s="37">
        <v>1217</v>
      </c>
      <c r="E26" s="9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96652</v>
      </c>
    </row>
    <row r="27" spans="1:16" s="17" customFormat="1" ht="19.5" customHeight="1">
      <c r="A27" s="2">
        <v>12</v>
      </c>
      <c r="B27" s="29"/>
      <c r="C27" s="1" t="s">
        <v>15</v>
      </c>
      <c r="D27" s="37">
        <v>1218</v>
      </c>
      <c r="E27" s="9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96652</v>
      </c>
    </row>
    <row r="28" spans="1:16" s="17" customFormat="1" ht="19.5" customHeight="1">
      <c r="A28" s="2">
        <v>12</v>
      </c>
      <c r="B28" s="29"/>
      <c r="C28" s="1" t="s">
        <v>15</v>
      </c>
      <c r="D28" s="37">
        <v>1219</v>
      </c>
      <c r="E28" s="9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96652</v>
      </c>
    </row>
    <row r="29" spans="1:16" s="17" customFormat="1" ht="19.5" customHeight="1">
      <c r="A29" s="2">
        <v>12</v>
      </c>
      <c r="B29" s="29"/>
      <c r="C29" s="1" t="s">
        <v>15</v>
      </c>
      <c r="D29" s="37">
        <v>1220</v>
      </c>
      <c r="E29" s="9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96652</v>
      </c>
    </row>
    <row r="30" spans="1:16" s="17" customFormat="1" ht="19.5" customHeight="1">
      <c r="A30" s="2"/>
      <c r="B30" s="2"/>
      <c r="C30" s="1"/>
      <c r="D30" s="35"/>
      <c r="E30" s="28" t="s">
        <v>31</v>
      </c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96652</v>
      </c>
    </row>
    <row r="31" spans="1:16" s="17" customFormat="1" ht="19.5" customHeight="1">
      <c r="A31" s="2"/>
      <c r="B31" s="2"/>
      <c r="C31" s="1"/>
      <c r="D31" s="35"/>
      <c r="E31" s="9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96652</v>
      </c>
    </row>
    <row r="32" spans="1:16" s="17" customFormat="1" ht="19.5" customHeight="1">
      <c r="A32" s="2"/>
      <c r="B32" s="2"/>
      <c r="C32" s="1"/>
      <c r="D32" s="35"/>
      <c r="E32" s="9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96652</v>
      </c>
    </row>
    <row r="33" spans="1:16" s="17" customFormat="1" ht="19.5" customHeight="1">
      <c r="A33" s="2"/>
      <c r="B33" s="2"/>
      <c r="C33" s="1"/>
      <c r="D33" s="35"/>
      <c r="E33" s="9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96652</v>
      </c>
    </row>
    <row r="34" spans="1:16" s="17" customFormat="1" ht="19.5" customHeight="1">
      <c r="A34" s="2"/>
      <c r="B34" s="2"/>
      <c r="C34" s="1"/>
      <c r="D34" s="35"/>
      <c r="E34" s="9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96652</v>
      </c>
    </row>
    <row r="35" spans="1:16" s="17" customFormat="1" ht="19.5" customHeight="1">
      <c r="A35" s="2"/>
      <c r="B35" s="2"/>
      <c r="C35" s="1"/>
      <c r="D35" s="35"/>
      <c r="E35" s="9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96652</v>
      </c>
    </row>
    <row r="36" spans="1:16" s="17" customFormat="1" ht="19.5" customHeight="1">
      <c r="A36" s="2"/>
      <c r="B36" s="2"/>
      <c r="C36" s="1"/>
      <c r="D36" s="35"/>
      <c r="E36" s="9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96652</v>
      </c>
    </row>
    <row r="37" spans="1:16" s="17" customFormat="1" ht="19.5" customHeight="1">
      <c r="A37" s="2"/>
      <c r="B37" s="2"/>
      <c r="C37" s="1"/>
      <c r="D37" s="35"/>
      <c r="E37" s="9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96652</v>
      </c>
    </row>
    <row r="38" spans="1:16" s="17" customFormat="1" ht="19.5" customHeight="1">
      <c r="A38" s="2"/>
      <c r="B38" s="2"/>
      <c r="C38" s="1"/>
      <c r="D38" s="35"/>
      <c r="E38" s="9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96652</v>
      </c>
    </row>
    <row r="39" spans="1:16" s="17" customFormat="1" ht="19.5" customHeight="1">
      <c r="A39" s="2"/>
      <c r="B39" s="2"/>
      <c r="C39" s="1"/>
      <c r="D39" s="35"/>
      <c r="E39" s="9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96652</v>
      </c>
    </row>
    <row r="40" spans="1:16" s="17" customFormat="1" ht="19.5" customHeight="1">
      <c r="A40" s="2"/>
      <c r="B40" s="2"/>
      <c r="C40" s="1"/>
      <c r="D40" s="35"/>
      <c r="E40" s="9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96652</v>
      </c>
    </row>
    <row r="41" spans="1:16" s="17" customFormat="1" ht="19.5" customHeight="1">
      <c r="A41" s="2"/>
      <c r="B41" s="2"/>
      <c r="C41" s="1"/>
      <c r="D41" s="35"/>
      <c r="E41" s="9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96652</v>
      </c>
    </row>
    <row r="42" spans="1:16" s="17" customFormat="1" ht="19.5" customHeight="1">
      <c r="A42" s="2"/>
      <c r="B42" s="2"/>
      <c r="C42" s="1"/>
      <c r="D42" s="35"/>
      <c r="E42" s="10"/>
      <c r="F42" s="7"/>
      <c r="G42" s="7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96652</v>
      </c>
    </row>
    <row r="43" spans="1:16" s="17" customFormat="1" ht="19.5" customHeight="1">
      <c r="A43" s="2"/>
      <c r="B43" s="2"/>
      <c r="C43" s="1"/>
      <c r="D43" s="35"/>
      <c r="E43" s="11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96652</v>
      </c>
    </row>
    <row r="44" spans="1:16" s="17" customFormat="1" ht="19.5" customHeight="1">
      <c r="A44" s="2"/>
      <c r="B44" s="2"/>
      <c r="C44" s="1"/>
      <c r="D44" s="35"/>
      <c r="E44" s="11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96652</v>
      </c>
    </row>
    <row r="45" spans="1:16" s="17" customFormat="1" ht="19.5" customHeight="1">
      <c r="A45" s="2"/>
      <c r="B45" s="2"/>
      <c r="C45" s="1"/>
      <c r="D45" s="35"/>
      <c r="E45" s="11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96652</v>
      </c>
    </row>
    <row r="46" spans="1:16" s="17" customFormat="1" ht="19.5" customHeight="1">
      <c r="A46" s="2"/>
      <c r="B46" s="2"/>
      <c r="C46" s="1"/>
      <c r="D46" s="35"/>
      <c r="E46" s="11"/>
      <c r="F46" s="1"/>
      <c r="G46" s="1"/>
      <c r="H46" s="1"/>
      <c r="I46" s="1"/>
      <c r="J46" s="1"/>
      <c r="K46" s="1"/>
      <c r="L46" s="1"/>
      <c r="M46" s="1"/>
      <c r="N46" s="1"/>
      <c r="O46" s="1">
        <f t="shared" si="0"/>
        <v>0</v>
      </c>
      <c r="P46" s="1">
        <f t="shared" si="1"/>
        <v>96652</v>
      </c>
    </row>
    <row r="47" spans="1:16" s="17" customFormat="1" ht="19.5" customHeight="1">
      <c r="A47" s="2"/>
      <c r="B47" s="2"/>
      <c r="C47" s="1"/>
      <c r="D47" s="35"/>
      <c r="E47" s="1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18" customFormat="1" ht="19.5" customHeight="1">
      <c r="A48" s="19"/>
      <c r="B48" s="19"/>
      <c r="C48" s="20"/>
      <c r="D48" s="38"/>
      <c r="E48" s="5" t="s">
        <v>20</v>
      </c>
      <c r="F48" s="6">
        <f>SUM(F5:F47)</f>
        <v>26097</v>
      </c>
      <c r="G48" s="6">
        <f aca="true" t="shared" si="2" ref="G48:N48">SUM(G5:G47)</f>
        <v>21787</v>
      </c>
      <c r="H48" s="6">
        <f t="shared" si="2"/>
        <v>950</v>
      </c>
      <c r="I48" s="6">
        <f t="shared" si="2"/>
        <v>0</v>
      </c>
      <c r="J48" s="6">
        <f t="shared" si="2"/>
        <v>758</v>
      </c>
      <c r="K48" s="6">
        <f t="shared" si="2"/>
        <v>16587</v>
      </c>
      <c r="L48" s="6">
        <f t="shared" si="2"/>
        <v>1720</v>
      </c>
      <c r="M48" s="6">
        <f t="shared" si="2"/>
        <v>0</v>
      </c>
      <c r="N48" s="6">
        <f t="shared" si="2"/>
        <v>0</v>
      </c>
      <c r="O48" s="6">
        <f>SUM(G48:N48)</f>
        <v>41802</v>
      </c>
      <c r="P48" s="1">
        <f>F48-O48</f>
        <v>-15705</v>
      </c>
    </row>
    <row r="49" spans="1:16" s="18" customFormat="1" ht="24.75" customHeight="1">
      <c r="A49" s="19"/>
      <c r="B49" s="19"/>
      <c r="C49" s="20"/>
      <c r="D49" s="38"/>
      <c r="E49" s="5" t="s">
        <v>21</v>
      </c>
      <c r="F49" s="6">
        <f>'11分類帳'!F30+'12分類帳'!F48</f>
        <v>236629</v>
      </c>
      <c r="G49" s="6">
        <f>'11分類帳'!G30+'12分類帳'!G48</f>
        <v>73828</v>
      </c>
      <c r="H49" s="6">
        <f>'11分類帳'!H30+'12分類帳'!H48</f>
        <v>3350</v>
      </c>
      <c r="I49" s="6">
        <f>'11分類帳'!I30+'12分類帳'!I48</f>
        <v>3440</v>
      </c>
      <c r="J49" s="6">
        <f>'11分類帳'!J30+'12分類帳'!J48</f>
        <v>2082</v>
      </c>
      <c r="K49" s="6">
        <f>'11分類帳'!K30+'12分類帳'!K48</f>
        <v>67148</v>
      </c>
      <c r="L49" s="6">
        <f>'11分類帳'!L30+'12分類帳'!L48</f>
        <v>7490</v>
      </c>
      <c r="M49" s="6">
        <f>'11分類帳'!M30+'12分類帳'!M48</f>
        <v>0</v>
      </c>
      <c r="N49" s="6">
        <f>'11分類帳'!N30+'12分類帳'!N48</f>
        <v>1696</v>
      </c>
      <c r="O49" s="6">
        <f>SUM(G49:N49)</f>
        <v>159034</v>
      </c>
      <c r="P49" s="6">
        <f>F49-O49</f>
        <v>77595</v>
      </c>
    </row>
    <row r="50" spans="1:16" ht="33" customHeight="1">
      <c r="A50" s="23"/>
      <c r="B50" s="24"/>
      <c r="C50" s="24"/>
      <c r="D50" s="3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</row>
    <row r="51" spans="1:16" s="16" customFormat="1" ht="63" customHeight="1">
      <c r="A51" s="22"/>
      <c r="B51" s="22"/>
      <c r="C51" s="22"/>
      <c r="D51" s="40"/>
      <c r="E51" s="43" t="s">
        <v>122</v>
      </c>
      <c r="F51" s="4" t="s">
        <v>27</v>
      </c>
      <c r="G51" s="4" t="s">
        <v>49</v>
      </c>
      <c r="H51" s="4" t="s">
        <v>126</v>
      </c>
      <c r="I51" s="4" t="s">
        <v>121</v>
      </c>
      <c r="J51" s="54" t="s">
        <v>128</v>
      </c>
      <c r="K51" s="4" t="s">
        <v>28</v>
      </c>
      <c r="L51" s="43" t="s">
        <v>131</v>
      </c>
      <c r="M51" s="4"/>
      <c r="N51" s="4"/>
      <c r="O51" s="68" t="s">
        <v>119</v>
      </c>
      <c r="P51" s="69"/>
    </row>
    <row r="52" spans="1:16" ht="34.5" customHeight="1">
      <c r="A52" s="21"/>
      <c r="B52" s="21"/>
      <c r="C52" s="21"/>
      <c r="D52" s="41"/>
      <c r="E52" s="12"/>
      <c r="F52" s="51">
        <v>16080</v>
      </c>
      <c r="G52" s="51"/>
      <c r="H52" s="51"/>
      <c r="I52" s="14"/>
      <c r="J52" s="14"/>
      <c r="K52" s="14">
        <v>10017</v>
      </c>
      <c r="L52" s="13"/>
      <c r="M52" s="52"/>
      <c r="N52" s="52"/>
      <c r="O52" s="70">
        <f>SUM(F52:N52)</f>
        <v>26097</v>
      </c>
      <c r="P52" s="71"/>
    </row>
  </sheetData>
  <sheetProtection/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13" activePane="bottomLeft" state="frozen"/>
      <selection pane="topLeft" activeCell="A1" sqref="A1"/>
      <selection pane="bottomLeft" activeCell="C4" sqref="C4:C11"/>
    </sheetView>
  </sheetViews>
  <sheetFormatPr defaultColWidth="8.875" defaultRowHeight="16.5"/>
  <cols>
    <col min="1" max="1" width="13.875" style="44" customWidth="1"/>
    <col min="2" max="2" width="12.625" style="49" customWidth="1"/>
    <col min="3" max="3" width="42.375" style="44" customWidth="1"/>
    <col min="4" max="4" width="14.875" style="44" customWidth="1"/>
    <col min="5" max="5" width="13.625" style="49" customWidth="1"/>
    <col min="6" max="6" width="12.625" style="44" customWidth="1"/>
    <col min="7" max="7" width="13.25390625" style="49" customWidth="1"/>
    <col min="8" max="8" width="11.75390625" style="44" customWidth="1"/>
    <col min="9" max="16384" width="8.875" style="44" customWidth="1"/>
  </cols>
  <sheetData>
    <row r="1" spans="1:8" ht="25.5">
      <c r="A1" s="74" t="str">
        <f>'11結算'!A1:C1</f>
        <v>   嘉義縣梅山鄉太興國民小學</v>
      </c>
      <c r="B1" s="74"/>
      <c r="C1" s="74"/>
      <c r="D1" s="73" t="s">
        <v>144</v>
      </c>
      <c r="E1" s="73"/>
      <c r="F1" s="73"/>
      <c r="G1" s="73"/>
      <c r="H1" s="73"/>
    </row>
    <row r="2" spans="1:8" ht="25.5" customHeight="1">
      <c r="A2" s="72" t="s">
        <v>80</v>
      </c>
      <c r="B2" s="72"/>
      <c r="C2" s="72"/>
      <c r="D2" s="72" t="s">
        <v>81</v>
      </c>
      <c r="E2" s="72"/>
      <c r="F2" s="72"/>
      <c r="G2" s="72" t="s">
        <v>38</v>
      </c>
      <c r="H2" s="72"/>
    </row>
    <row r="3" spans="1:8" ht="25.5" customHeight="1">
      <c r="A3" s="3" t="s">
        <v>82</v>
      </c>
      <c r="B3" s="45" t="s">
        <v>83</v>
      </c>
      <c r="C3" s="3" t="s">
        <v>84</v>
      </c>
      <c r="D3" s="3" t="s">
        <v>85</v>
      </c>
      <c r="E3" s="45" t="s">
        <v>86</v>
      </c>
      <c r="F3" s="3" t="s">
        <v>87</v>
      </c>
      <c r="G3" s="45" t="s">
        <v>86</v>
      </c>
      <c r="H3" s="3" t="s">
        <v>87</v>
      </c>
    </row>
    <row r="4" spans="1:8" ht="25.5" customHeight="1">
      <c r="A4" s="3" t="s">
        <v>45</v>
      </c>
      <c r="B4" s="46">
        <f>'12分類帳'!P4</f>
        <v>93300</v>
      </c>
      <c r="C4" s="75" t="s">
        <v>151</v>
      </c>
      <c r="D4" s="3" t="s">
        <v>88</v>
      </c>
      <c r="E4" s="46">
        <f>'12分類帳'!G48</f>
        <v>21787</v>
      </c>
      <c r="F4" s="47">
        <f>E4/E13</f>
        <v>0.5211951581264055</v>
      </c>
      <c r="G4" s="46">
        <f>'12分類帳'!G49</f>
        <v>73828</v>
      </c>
      <c r="H4" s="47">
        <f>G4/G13</f>
        <v>0.46422777519272607</v>
      </c>
    </row>
    <row r="5" spans="1:8" ht="25.5" customHeight="1">
      <c r="A5" s="3" t="s">
        <v>47</v>
      </c>
      <c r="B5" s="46">
        <f>'12分類帳'!F52</f>
        <v>16080</v>
      </c>
      <c r="C5" s="76"/>
      <c r="D5" s="3" t="s">
        <v>89</v>
      </c>
      <c r="E5" s="46">
        <f>'12分類帳'!H48</f>
        <v>950</v>
      </c>
      <c r="F5" s="47">
        <f>E5/E13</f>
        <v>0.022726185349983254</v>
      </c>
      <c r="G5" s="46">
        <f>'12分類帳'!H49</f>
        <v>3350</v>
      </c>
      <c r="H5" s="47">
        <f>G5/G13</f>
        <v>0.021064677993385062</v>
      </c>
    </row>
    <row r="6" spans="1:8" ht="29.25" customHeight="1">
      <c r="A6" s="4" t="s">
        <v>49</v>
      </c>
      <c r="B6" s="46">
        <f>'12分類帳'!G52</f>
        <v>0</v>
      </c>
      <c r="C6" s="76"/>
      <c r="D6" s="3" t="s">
        <v>90</v>
      </c>
      <c r="E6" s="46">
        <f>'12分類帳'!I48</f>
        <v>0</v>
      </c>
      <c r="F6" s="47">
        <f>E6/E13</f>
        <v>0</v>
      </c>
      <c r="G6" s="46">
        <f>'12分類帳'!I49</f>
        <v>3440</v>
      </c>
      <c r="H6" s="47">
        <f>G6/G13</f>
        <v>0.02163059471559541</v>
      </c>
    </row>
    <row r="7" spans="1:8" ht="32.25" customHeight="1">
      <c r="A7" s="54" t="s">
        <v>126</v>
      </c>
      <c r="B7" s="46">
        <f>'12分類帳'!H52</f>
        <v>0</v>
      </c>
      <c r="C7" s="76"/>
      <c r="D7" s="3" t="s">
        <v>91</v>
      </c>
      <c r="E7" s="46">
        <f>'12分類帳'!J48</f>
        <v>758</v>
      </c>
      <c r="F7" s="47">
        <f>E7/E13</f>
        <v>0.018133103679249796</v>
      </c>
      <c r="G7" s="46">
        <f>'12分類帳'!J49</f>
        <v>2082</v>
      </c>
      <c r="H7" s="47">
        <f>G7/G13</f>
        <v>0.013091540173799314</v>
      </c>
    </row>
    <row r="8" spans="1:8" ht="32.25" customHeight="1">
      <c r="A8" s="54" t="s">
        <v>120</v>
      </c>
      <c r="B8" s="46">
        <f>'12分類帳'!I52</f>
        <v>0</v>
      </c>
      <c r="C8" s="76"/>
      <c r="D8" s="3" t="s">
        <v>92</v>
      </c>
      <c r="E8" s="46">
        <f>'12分類帳'!K48</f>
        <v>16587</v>
      </c>
      <c r="F8" s="47">
        <f>E8/E13</f>
        <v>0.39679919621070764</v>
      </c>
      <c r="G8" s="46">
        <f>'12分類帳'!K49</f>
        <v>67148</v>
      </c>
      <c r="H8" s="47">
        <f>G8/G13</f>
        <v>0.4222241784775583</v>
      </c>
    </row>
    <row r="9" spans="1:8" ht="36" customHeight="1">
      <c r="A9" s="54" t="s">
        <v>128</v>
      </c>
      <c r="B9" s="46">
        <f>'12分類帳'!J52</f>
        <v>0</v>
      </c>
      <c r="C9" s="76"/>
      <c r="D9" s="3" t="s">
        <v>93</v>
      </c>
      <c r="E9" s="46">
        <f>'12分類帳'!L48</f>
        <v>1720</v>
      </c>
      <c r="F9" s="47">
        <f>E9/E13</f>
        <v>0.041146356633653895</v>
      </c>
      <c r="G9" s="46">
        <f>'12分類帳'!L49</f>
        <v>7490</v>
      </c>
      <c r="H9" s="47">
        <f>G9/G13</f>
        <v>0.04709684721506093</v>
      </c>
    </row>
    <row r="10" spans="1:8" ht="27" customHeight="1">
      <c r="A10" s="3" t="s">
        <v>118</v>
      </c>
      <c r="B10" s="46">
        <f>'12分類帳'!K52</f>
        <v>10017</v>
      </c>
      <c r="C10" s="76"/>
      <c r="D10" s="3" t="s">
        <v>94</v>
      </c>
      <c r="E10" s="46">
        <f>'12分類帳'!M48</f>
        <v>0</v>
      </c>
      <c r="F10" s="47">
        <f>E10/E13</f>
        <v>0</v>
      </c>
      <c r="G10" s="46">
        <f>'12分類帳'!M49</f>
        <v>0</v>
      </c>
      <c r="H10" s="47">
        <f>G10/G13</f>
        <v>0</v>
      </c>
    </row>
    <row r="11" spans="1:8" ht="33" customHeight="1">
      <c r="A11" s="43" t="s">
        <v>131</v>
      </c>
      <c r="B11" s="46">
        <f>'12分類帳'!L52</f>
        <v>0</v>
      </c>
      <c r="C11" s="76"/>
      <c r="D11" s="3" t="s">
        <v>95</v>
      </c>
      <c r="E11" s="46">
        <f>'12分類帳'!N48</f>
        <v>0</v>
      </c>
      <c r="F11" s="47">
        <f>E11/E13</f>
        <v>0</v>
      </c>
      <c r="G11" s="46">
        <f>'12分類帳'!N49</f>
        <v>1696</v>
      </c>
      <c r="H11" s="47">
        <f>G11/G13</f>
        <v>0.010664386231874944</v>
      </c>
    </row>
    <row r="12" spans="1:8" ht="21" customHeight="1">
      <c r="A12" s="3"/>
      <c r="B12" s="46">
        <f>'12分類帳'!M52</f>
        <v>0</v>
      </c>
      <c r="C12" s="77" t="s">
        <v>127</v>
      </c>
      <c r="D12" s="43"/>
      <c r="E12" s="46"/>
      <c r="F12" s="47"/>
      <c r="G12" s="46"/>
      <c r="H12" s="47"/>
    </row>
    <row r="13" spans="1:8" ht="33" customHeight="1">
      <c r="A13" s="3"/>
      <c r="B13" s="46">
        <f>'12分類帳'!N52</f>
        <v>0</v>
      </c>
      <c r="C13" s="77"/>
      <c r="D13" s="3" t="s">
        <v>96</v>
      </c>
      <c r="E13" s="46">
        <f>SUM(E4:E12)</f>
        <v>41802</v>
      </c>
      <c r="F13" s="47">
        <f>E13/E13</f>
        <v>1</v>
      </c>
      <c r="G13" s="46">
        <f>SUM(G4:G12)</f>
        <v>159034</v>
      </c>
      <c r="H13" s="48">
        <f>G13/G13</f>
        <v>1</v>
      </c>
    </row>
    <row r="14" spans="1:8" ht="34.5" customHeight="1">
      <c r="A14" s="3" t="s">
        <v>97</v>
      </c>
      <c r="B14" s="46">
        <f>SUM(B5:B12)</f>
        <v>26097</v>
      </c>
      <c r="C14" s="77"/>
      <c r="D14" s="3" t="s">
        <v>98</v>
      </c>
      <c r="E14" s="46">
        <f>'12分類帳'!P49</f>
        <v>77595</v>
      </c>
      <c r="F14" s="47"/>
      <c r="G14" s="46">
        <f>E14</f>
        <v>77595</v>
      </c>
      <c r="H14" s="50"/>
    </row>
    <row r="15" spans="1:8" ht="39.75" customHeight="1">
      <c r="A15" s="3" t="s">
        <v>99</v>
      </c>
      <c r="B15" s="46">
        <f>B14+B4</f>
        <v>119397</v>
      </c>
      <c r="C15" s="78"/>
      <c r="D15" s="3" t="s">
        <v>99</v>
      </c>
      <c r="E15" s="46">
        <f>E13+E14</f>
        <v>119397</v>
      </c>
      <c r="F15" s="48">
        <f>SUM(F4:F11)</f>
        <v>1</v>
      </c>
      <c r="G15" s="46">
        <f>G13+G14</f>
        <v>236629</v>
      </c>
      <c r="H15" s="48">
        <f>SUM(H4:H11)</f>
        <v>0.9999999999999999</v>
      </c>
    </row>
    <row r="16" spans="1:8" ht="66.75" customHeight="1">
      <c r="A16" s="3" t="s">
        <v>100</v>
      </c>
      <c r="B16" s="79" t="s">
        <v>101</v>
      </c>
      <c r="C16" s="79"/>
      <c r="D16" s="79"/>
      <c r="E16" s="79"/>
      <c r="F16" s="79"/>
      <c r="G16" s="79"/>
      <c r="H16" s="79"/>
    </row>
    <row r="17" spans="1:8" ht="27" customHeight="1">
      <c r="A17" s="80" t="s">
        <v>102</v>
      </c>
      <c r="B17" s="80"/>
      <c r="C17" s="80"/>
      <c r="D17" s="80"/>
      <c r="E17" s="80"/>
      <c r="F17" s="80"/>
      <c r="G17" s="80"/>
      <c r="H17" s="80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75" zoomScaleNormal="75" zoomScalePageLayoutView="0" workbookViewId="0" topLeftCell="A1">
      <pane ySplit="3" topLeftCell="A19" activePane="bottomLeft" state="frozen"/>
      <selection pane="topLeft" activeCell="A1" sqref="A1"/>
      <selection pane="bottomLeft" activeCell="W40" sqref="W40"/>
    </sheetView>
  </sheetViews>
  <sheetFormatPr defaultColWidth="8.875" defaultRowHeight="16.5"/>
  <cols>
    <col min="1" max="2" width="2.75390625" style="15" customWidth="1"/>
    <col min="3" max="3" width="2.50390625" style="15" customWidth="1"/>
    <col min="4" max="4" width="4.00390625" style="15" customWidth="1"/>
    <col min="5" max="5" width="19.25390625" style="15" customWidth="1"/>
    <col min="6" max="6" width="10.50390625" style="15" customWidth="1"/>
    <col min="7" max="7" width="8.75390625" style="15" customWidth="1"/>
    <col min="8" max="8" width="10.625" style="15" customWidth="1"/>
    <col min="9" max="9" width="9.125" style="15" customWidth="1"/>
    <col min="10" max="10" width="8.75390625" style="15" customWidth="1"/>
    <col min="11" max="11" width="7.75390625" style="15" customWidth="1"/>
    <col min="12" max="12" width="9.50390625" style="15" customWidth="1"/>
    <col min="13" max="13" width="9.625" style="15" customWidth="1"/>
    <col min="14" max="14" width="9.25390625" style="15" customWidth="1"/>
    <col min="15" max="15" width="11.00390625" style="15" customWidth="1"/>
    <col min="16" max="16" width="11.125" style="15" customWidth="1"/>
    <col min="17" max="17" width="10.00390625" style="15" customWidth="1"/>
    <col min="18" max="16384" width="8.875" style="15" customWidth="1"/>
  </cols>
  <sheetData>
    <row r="1" spans="1:16" ht="33" customHeight="1">
      <c r="A1" s="66" t="str">
        <f>'12分類帳'!A1:I1</f>
        <v>嘉義縣梅山鄉太興國民小學</v>
      </c>
      <c r="B1" s="67"/>
      <c r="C1" s="67"/>
      <c r="D1" s="67"/>
      <c r="E1" s="67"/>
      <c r="F1" s="67"/>
      <c r="G1" s="67"/>
      <c r="H1" s="67"/>
      <c r="I1" s="67"/>
      <c r="J1" s="64" t="s">
        <v>145</v>
      </c>
      <c r="K1" s="64"/>
      <c r="L1" s="64"/>
      <c r="M1" s="64"/>
      <c r="N1" s="64"/>
      <c r="O1" s="64"/>
      <c r="P1" s="65"/>
    </row>
    <row r="2" spans="1:16" s="16" customFormat="1" ht="16.5">
      <c r="A2" s="72" t="s">
        <v>135</v>
      </c>
      <c r="B2" s="72"/>
      <c r="C2" s="72" t="s">
        <v>4</v>
      </c>
      <c r="D2" s="72"/>
      <c r="E2" s="72" t="s">
        <v>12</v>
      </c>
      <c r="F2" s="3" t="s">
        <v>5</v>
      </c>
      <c r="G2" s="72" t="s">
        <v>13</v>
      </c>
      <c r="H2" s="72"/>
      <c r="I2" s="72"/>
      <c r="J2" s="72"/>
      <c r="K2" s="72"/>
      <c r="L2" s="72"/>
      <c r="M2" s="72"/>
      <c r="N2" s="72"/>
      <c r="O2" s="72"/>
      <c r="P2" s="72" t="s">
        <v>16</v>
      </c>
    </row>
    <row r="3" spans="1:16" s="16" customFormat="1" ht="28.5">
      <c r="A3" s="3" t="s">
        <v>0</v>
      </c>
      <c r="B3" s="3" t="s">
        <v>1</v>
      </c>
      <c r="C3" s="3" t="s">
        <v>2</v>
      </c>
      <c r="D3" s="3" t="s">
        <v>3</v>
      </c>
      <c r="E3" s="72"/>
      <c r="F3" s="3" t="s">
        <v>6</v>
      </c>
      <c r="G3" s="3" t="s">
        <v>7</v>
      </c>
      <c r="H3" s="3" t="s">
        <v>26</v>
      </c>
      <c r="I3" s="3" t="s">
        <v>8</v>
      </c>
      <c r="J3" s="3" t="s">
        <v>9</v>
      </c>
      <c r="K3" s="3" t="s">
        <v>17</v>
      </c>
      <c r="L3" s="4" t="s">
        <v>123</v>
      </c>
      <c r="M3" s="4" t="s">
        <v>124</v>
      </c>
      <c r="N3" s="3" t="s">
        <v>10</v>
      </c>
      <c r="O3" s="3" t="s">
        <v>11</v>
      </c>
      <c r="P3" s="72"/>
    </row>
    <row r="4" spans="1:16" s="17" customFormat="1" ht="19.5" customHeight="1">
      <c r="A4" s="2">
        <v>1</v>
      </c>
      <c r="B4" s="2">
        <v>3</v>
      </c>
      <c r="C4" s="1" t="s">
        <v>23</v>
      </c>
      <c r="D4" s="1" t="s">
        <v>23</v>
      </c>
      <c r="E4" s="61" t="s">
        <v>150</v>
      </c>
      <c r="F4" s="58"/>
      <c r="G4" s="59"/>
      <c r="H4" s="59"/>
      <c r="I4" s="59"/>
      <c r="J4" s="59"/>
      <c r="K4" s="59"/>
      <c r="L4" s="59"/>
      <c r="M4" s="59"/>
      <c r="N4" s="59"/>
      <c r="O4" s="59"/>
      <c r="P4" s="1">
        <f>'12分類帳'!P49</f>
        <v>77595</v>
      </c>
    </row>
    <row r="5" spans="1:16" s="17" customFormat="1" ht="19.5" customHeight="1">
      <c r="A5" s="2">
        <v>1</v>
      </c>
      <c r="B5" s="2"/>
      <c r="C5" s="1" t="s">
        <v>14</v>
      </c>
      <c r="D5" s="1">
        <v>101</v>
      </c>
      <c r="E5" s="8" t="s">
        <v>29</v>
      </c>
      <c r="F5" s="1">
        <v>9380</v>
      </c>
      <c r="G5" s="1"/>
      <c r="H5" s="1"/>
      <c r="I5" s="1"/>
      <c r="J5" s="1"/>
      <c r="K5" s="1"/>
      <c r="L5" s="1"/>
      <c r="M5" s="1"/>
      <c r="N5" s="1"/>
      <c r="O5" s="1">
        <f aca="true" t="shared" si="0" ref="O5:O49">SUM(G5:N5)</f>
        <v>0</v>
      </c>
      <c r="P5" s="1">
        <f aca="true" t="shared" si="1" ref="P5:P45">P4+F5-O5</f>
        <v>86975</v>
      </c>
    </row>
    <row r="6" spans="1:16" s="17" customFormat="1" ht="19.5" customHeight="1">
      <c r="A6" s="2">
        <v>1</v>
      </c>
      <c r="B6" s="2"/>
      <c r="C6" s="1" t="s">
        <v>14</v>
      </c>
      <c r="D6" s="1">
        <v>102</v>
      </c>
      <c r="E6" s="62" t="s">
        <v>217</v>
      </c>
      <c r="F6" s="1">
        <v>5000</v>
      </c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91975</v>
      </c>
    </row>
    <row r="7" spans="1:16" s="17" customFormat="1" ht="19.5" customHeight="1">
      <c r="A7" s="2">
        <v>1</v>
      </c>
      <c r="B7" s="2"/>
      <c r="C7" s="1" t="s">
        <v>218</v>
      </c>
      <c r="D7" s="1">
        <v>103</v>
      </c>
      <c r="E7" s="9" t="s">
        <v>219</v>
      </c>
      <c r="F7" s="1">
        <v>6270</v>
      </c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98245</v>
      </c>
    </row>
    <row r="8" spans="1:16" s="17" customFormat="1" ht="19.5" customHeight="1">
      <c r="A8" s="2">
        <v>1</v>
      </c>
      <c r="B8" s="2"/>
      <c r="C8" s="1" t="s">
        <v>15</v>
      </c>
      <c r="D8" s="1">
        <v>101</v>
      </c>
      <c r="E8" s="62" t="s">
        <v>220</v>
      </c>
      <c r="F8" s="1"/>
      <c r="G8" s="1"/>
      <c r="H8" s="1"/>
      <c r="I8" s="1"/>
      <c r="J8" s="1"/>
      <c r="K8" s="1">
        <v>16587</v>
      </c>
      <c r="L8" s="1"/>
      <c r="M8" s="1"/>
      <c r="N8" s="1"/>
      <c r="O8" s="1">
        <f t="shared" si="0"/>
        <v>16587</v>
      </c>
      <c r="P8" s="1">
        <f t="shared" si="1"/>
        <v>81658</v>
      </c>
    </row>
    <row r="9" spans="1:16" s="17" customFormat="1" ht="19.5" customHeight="1">
      <c r="A9" s="2">
        <v>1</v>
      </c>
      <c r="B9" s="2"/>
      <c r="C9" s="1" t="s">
        <v>15</v>
      </c>
      <c r="D9" s="1">
        <v>102</v>
      </c>
      <c r="E9" s="9" t="s">
        <v>221</v>
      </c>
      <c r="F9" s="1"/>
      <c r="G9" s="1"/>
      <c r="H9" s="1"/>
      <c r="I9" s="1"/>
      <c r="J9" s="1"/>
      <c r="K9" s="1"/>
      <c r="L9" s="1">
        <v>1750</v>
      </c>
      <c r="M9" s="1"/>
      <c r="N9" s="1"/>
      <c r="O9" s="1">
        <f t="shared" si="0"/>
        <v>1750</v>
      </c>
      <c r="P9" s="1">
        <f t="shared" si="1"/>
        <v>79908</v>
      </c>
    </row>
    <row r="10" spans="1:16" s="17" customFormat="1" ht="19.5" customHeight="1">
      <c r="A10" s="2">
        <v>1</v>
      </c>
      <c r="B10" s="2"/>
      <c r="C10" s="1" t="s">
        <v>15</v>
      </c>
      <c r="D10" s="1">
        <v>103</v>
      </c>
      <c r="E10" s="9" t="s">
        <v>222</v>
      </c>
      <c r="F10" s="1"/>
      <c r="G10" s="1">
        <v>800</v>
      </c>
      <c r="H10" s="1"/>
      <c r="I10" s="1"/>
      <c r="J10" s="1"/>
      <c r="K10" s="1"/>
      <c r="L10" s="1"/>
      <c r="M10" s="1"/>
      <c r="N10" s="1"/>
      <c r="O10" s="1">
        <f t="shared" si="0"/>
        <v>800</v>
      </c>
      <c r="P10" s="1">
        <f t="shared" si="1"/>
        <v>79108</v>
      </c>
    </row>
    <row r="11" spans="1:16" s="17" customFormat="1" ht="19.5" customHeight="1">
      <c r="A11" s="2">
        <v>1</v>
      </c>
      <c r="B11" s="2"/>
      <c r="C11" s="1" t="s">
        <v>15</v>
      </c>
      <c r="D11" s="1">
        <v>104</v>
      </c>
      <c r="E11" s="9" t="s">
        <v>223</v>
      </c>
      <c r="F11" s="1"/>
      <c r="G11" s="1"/>
      <c r="H11" s="1">
        <v>300</v>
      </c>
      <c r="I11" s="1"/>
      <c r="J11" s="1"/>
      <c r="K11" s="1"/>
      <c r="L11" s="1"/>
      <c r="M11" s="1"/>
      <c r="N11" s="1"/>
      <c r="O11" s="1">
        <f t="shared" si="0"/>
        <v>300</v>
      </c>
      <c r="P11" s="1">
        <f t="shared" si="1"/>
        <v>78808</v>
      </c>
    </row>
    <row r="12" spans="1:16" s="17" customFormat="1" ht="19.5" customHeight="1">
      <c r="A12" s="2">
        <v>1</v>
      </c>
      <c r="B12" s="2"/>
      <c r="C12" s="1" t="s">
        <v>15</v>
      </c>
      <c r="D12" s="1">
        <v>105</v>
      </c>
      <c r="E12" s="9" t="s">
        <v>224</v>
      </c>
      <c r="F12" s="1"/>
      <c r="G12" s="1"/>
      <c r="H12" s="1">
        <v>300</v>
      </c>
      <c r="I12" s="1"/>
      <c r="J12" s="1"/>
      <c r="K12" s="1"/>
      <c r="L12" s="1"/>
      <c r="M12" s="1"/>
      <c r="N12" s="1"/>
      <c r="O12" s="1">
        <f t="shared" si="0"/>
        <v>300</v>
      </c>
      <c r="P12" s="1">
        <f t="shared" si="1"/>
        <v>78508</v>
      </c>
    </row>
    <row r="13" spans="1:16" s="17" customFormat="1" ht="19.5" customHeight="1">
      <c r="A13" s="2">
        <v>1</v>
      </c>
      <c r="B13" s="2"/>
      <c r="C13" s="1" t="s">
        <v>15</v>
      </c>
      <c r="D13" s="1">
        <v>106</v>
      </c>
      <c r="E13" s="9" t="s">
        <v>225</v>
      </c>
      <c r="F13" s="1"/>
      <c r="G13" s="1">
        <v>25373</v>
      </c>
      <c r="H13" s="1"/>
      <c r="I13" s="1"/>
      <c r="J13" s="1"/>
      <c r="K13" s="1"/>
      <c r="L13" s="1"/>
      <c r="M13" s="1"/>
      <c r="N13" s="1"/>
      <c r="O13" s="1">
        <f t="shared" si="0"/>
        <v>25373</v>
      </c>
      <c r="P13" s="1">
        <f t="shared" si="1"/>
        <v>53135</v>
      </c>
    </row>
    <row r="14" spans="1:16" s="17" customFormat="1" ht="19.5" customHeight="1">
      <c r="A14" s="2">
        <v>1</v>
      </c>
      <c r="B14" s="2"/>
      <c r="C14" s="1" t="s">
        <v>15</v>
      </c>
      <c r="D14" s="1">
        <v>107</v>
      </c>
      <c r="E14" s="9" t="s">
        <v>226</v>
      </c>
      <c r="F14" s="1"/>
      <c r="G14" s="1"/>
      <c r="H14" s="1"/>
      <c r="I14" s="1"/>
      <c r="J14" s="1">
        <v>392</v>
      </c>
      <c r="K14" s="1"/>
      <c r="L14" s="1"/>
      <c r="M14" s="1"/>
      <c r="N14" s="1"/>
      <c r="O14" s="1">
        <f t="shared" si="0"/>
        <v>392</v>
      </c>
      <c r="P14" s="1">
        <f t="shared" si="1"/>
        <v>52743</v>
      </c>
    </row>
    <row r="15" spans="1:16" s="17" customFormat="1" ht="19.5" customHeight="1">
      <c r="A15" s="2">
        <v>1</v>
      </c>
      <c r="B15" s="2"/>
      <c r="C15" s="1" t="s">
        <v>15</v>
      </c>
      <c r="D15" s="1">
        <v>108</v>
      </c>
      <c r="E15" s="9" t="s">
        <v>227</v>
      </c>
      <c r="F15" s="1"/>
      <c r="G15" s="1">
        <v>15211</v>
      </c>
      <c r="H15" s="1"/>
      <c r="I15" s="1"/>
      <c r="J15" s="1"/>
      <c r="K15" s="1"/>
      <c r="L15" s="1"/>
      <c r="M15" s="1"/>
      <c r="N15" s="1"/>
      <c r="O15" s="1">
        <f t="shared" si="0"/>
        <v>15211</v>
      </c>
      <c r="P15" s="1">
        <f t="shared" si="1"/>
        <v>37532</v>
      </c>
    </row>
    <row r="16" spans="1:16" s="17" customFormat="1" ht="19.5" customHeight="1">
      <c r="A16" s="2">
        <v>1</v>
      </c>
      <c r="B16" s="2"/>
      <c r="C16" s="1" t="s">
        <v>15</v>
      </c>
      <c r="D16" s="1">
        <v>109</v>
      </c>
      <c r="E16" s="9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  <c r="P16" s="1">
        <f t="shared" si="1"/>
        <v>37532</v>
      </c>
    </row>
    <row r="17" spans="1:16" s="17" customFormat="1" ht="19.5" customHeight="1">
      <c r="A17" s="2">
        <v>1</v>
      </c>
      <c r="B17" s="2"/>
      <c r="C17" s="1" t="s">
        <v>15</v>
      </c>
      <c r="D17" s="1">
        <v>110</v>
      </c>
      <c r="E17" s="9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  <c r="P17" s="1">
        <f t="shared" si="1"/>
        <v>37532</v>
      </c>
    </row>
    <row r="18" spans="1:16" s="17" customFormat="1" ht="19.5" customHeight="1">
      <c r="A18" s="2">
        <v>1</v>
      </c>
      <c r="B18" s="2"/>
      <c r="C18" s="1" t="s">
        <v>15</v>
      </c>
      <c r="D18" s="1">
        <v>111</v>
      </c>
      <c r="E18" s="9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  <c r="P18" s="1">
        <f t="shared" si="1"/>
        <v>37532</v>
      </c>
    </row>
    <row r="19" spans="1:16" s="17" customFormat="1" ht="19.5" customHeight="1">
      <c r="A19" s="2">
        <v>1</v>
      </c>
      <c r="B19" s="2"/>
      <c r="C19" s="1" t="s">
        <v>15</v>
      </c>
      <c r="D19" s="1">
        <v>112</v>
      </c>
      <c r="E19" s="9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  <c r="P19" s="1">
        <f t="shared" si="1"/>
        <v>37532</v>
      </c>
    </row>
    <row r="20" spans="1:16" s="17" customFormat="1" ht="19.5" customHeight="1">
      <c r="A20" s="2">
        <v>1</v>
      </c>
      <c r="B20" s="2"/>
      <c r="C20" s="1" t="s">
        <v>15</v>
      </c>
      <c r="D20" s="1">
        <v>113</v>
      </c>
      <c r="E20" s="9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  <c r="P20" s="1">
        <f t="shared" si="1"/>
        <v>37532</v>
      </c>
    </row>
    <row r="21" spans="1:16" s="17" customFormat="1" ht="19.5" customHeight="1">
      <c r="A21" s="2">
        <v>1</v>
      </c>
      <c r="B21" s="2"/>
      <c r="C21" s="1" t="s">
        <v>15</v>
      </c>
      <c r="D21" s="1">
        <v>114</v>
      </c>
      <c r="E21" s="9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  <c r="P21" s="1">
        <f t="shared" si="1"/>
        <v>37532</v>
      </c>
    </row>
    <row r="22" spans="1:16" s="17" customFormat="1" ht="19.5" customHeight="1">
      <c r="A22" s="2">
        <v>1</v>
      </c>
      <c r="B22" s="2"/>
      <c r="C22" s="1" t="s">
        <v>15</v>
      </c>
      <c r="D22" s="1">
        <v>115</v>
      </c>
      <c r="E22" s="9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37532</v>
      </c>
    </row>
    <row r="23" spans="1:16" s="17" customFormat="1" ht="19.5" customHeight="1">
      <c r="A23" s="2">
        <v>1</v>
      </c>
      <c r="B23" s="2"/>
      <c r="C23" s="1" t="s">
        <v>15</v>
      </c>
      <c r="D23" s="1">
        <v>116</v>
      </c>
      <c r="E23" s="9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37532</v>
      </c>
    </row>
    <row r="24" spans="1:16" s="17" customFormat="1" ht="19.5" customHeight="1">
      <c r="A24" s="2">
        <v>1</v>
      </c>
      <c r="B24" s="2"/>
      <c r="C24" s="1" t="s">
        <v>15</v>
      </c>
      <c r="D24" s="1">
        <v>117</v>
      </c>
      <c r="E24" s="9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37532</v>
      </c>
    </row>
    <row r="25" spans="1:16" s="17" customFormat="1" ht="19.5" customHeight="1">
      <c r="A25" s="2">
        <v>1</v>
      </c>
      <c r="B25" s="2"/>
      <c r="C25" s="1" t="s">
        <v>15</v>
      </c>
      <c r="D25" s="1">
        <v>118</v>
      </c>
      <c r="E25" s="9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37532</v>
      </c>
    </row>
    <row r="26" spans="1:16" s="17" customFormat="1" ht="19.5" customHeight="1">
      <c r="A26" s="2">
        <v>1</v>
      </c>
      <c r="B26" s="2"/>
      <c r="C26" s="1" t="s">
        <v>15</v>
      </c>
      <c r="D26" s="1">
        <v>119</v>
      </c>
      <c r="E26" s="9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37532</v>
      </c>
    </row>
    <row r="27" spans="1:16" s="17" customFormat="1" ht="19.5" customHeight="1">
      <c r="A27" s="2"/>
      <c r="B27" s="2"/>
      <c r="C27" s="1"/>
      <c r="D27" s="1"/>
      <c r="E27" s="9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>P26+F27-O27</f>
        <v>37532</v>
      </c>
    </row>
    <row r="28" spans="1:16" s="17" customFormat="1" ht="19.5" customHeight="1">
      <c r="A28" s="2"/>
      <c r="B28" s="2"/>
      <c r="C28" s="1"/>
      <c r="D28" s="1"/>
      <c r="E28" s="9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37532</v>
      </c>
    </row>
    <row r="29" spans="1:16" s="17" customFormat="1" ht="19.5" customHeight="1">
      <c r="A29" s="2"/>
      <c r="B29" s="2"/>
      <c r="C29" s="1"/>
      <c r="D29" s="1"/>
      <c r="E29" s="9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37532</v>
      </c>
    </row>
    <row r="30" spans="1:16" s="17" customFormat="1" ht="19.5" customHeight="1">
      <c r="A30" s="2"/>
      <c r="B30" s="2"/>
      <c r="C30" s="1"/>
      <c r="D30" s="1"/>
      <c r="E30" s="9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37532</v>
      </c>
    </row>
    <row r="31" spans="1:16" s="17" customFormat="1" ht="19.5" customHeight="1">
      <c r="A31" s="2"/>
      <c r="B31" s="2"/>
      <c r="C31" s="1"/>
      <c r="D31" s="1"/>
      <c r="E31" s="9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37532</v>
      </c>
    </row>
    <row r="32" spans="1:16" s="17" customFormat="1" ht="19.5" customHeight="1">
      <c r="A32" s="2"/>
      <c r="B32" s="2"/>
      <c r="C32" s="1"/>
      <c r="D32" s="1"/>
      <c r="E32" s="9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37532</v>
      </c>
    </row>
    <row r="33" spans="1:16" s="17" customFormat="1" ht="19.5" customHeight="1">
      <c r="A33" s="2"/>
      <c r="B33" s="2"/>
      <c r="C33" s="1"/>
      <c r="D33" s="1"/>
      <c r="E33" s="9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37532</v>
      </c>
    </row>
    <row r="34" spans="1:16" s="17" customFormat="1" ht="19.5" customHeight="1">
      <c r="A34" s="2"/>
      <c r="B34" s="2"/>
      <c r="C34" s="1"/>
      <c r="D34" s="1"/>
      <c r="E34" s="9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37532</v>
      </c>
    </row>
    <row r="35" spans="1:16" s="17" customFormat="1" ht="19.5" customHeight="1">
      <c r="A35" s="2"/>
      <c r="B35" s="2"/>
      <c r="C35" s="1"/>
      <c r="D35" s="1"/>
      <c r="E35" s="9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37532</v>
      </c>
    </row>
    <row r="36" spans="1:16" s="17" customFormat="1" ht="19.5" customHeight="1">
      <c r="A36" s="2"/>
      <c r="B36" s="2"/>
      <c r="C36" s="1"/>
      <c r="D36" s="1"/>
      <c r="E36" s="9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37532</v>
      </c>
    </row>
    <row r="37" spans="1:16" s="17" customFormat="1" ht="19.5" customHeight="1">
      <c r="A37" s="2"/>
      <c r="B37" s="2"/>
      <c r="C37" s="1"/>
      <c r="D37" s="1"/>
      <c r="E37" s="9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37532</v>
      </c>
    </row>
    <row r="38" spans="1:16" s="17" customFormat="1" ht="19.5" customHeight="1">
      <c r="A38" s="2"/>
      <c r="B38" s="2"/>
      <c r="C38" s="1"/>
      <c r="D38" s="1"/>
      <c r="E38" s="9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37532</v>
      </c>
    </row>
    <row r="39" spans="1:16" s="17" customFormat="1" ht="19.5" customHeight="1">
      <c r="A39" s="2"/>
      <c r="B39" s="2"/>
      <c r="C39" s="1"/>
      <c r="D39" s="1"/>
      <c r="E39" s="9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37532</v>
      </c>
    </row>
    <row r="40" spans="1:16" s="17" customFormat="1" ht="19.5" customHeight="1">
      <c r="A40" s="2"/>
      <c r="B40" s="2"/>
      <c r="C40" s="1"/>
      <c r="D40" s="1"/>
      <c r="E40" s="9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37532</v>
      </c>
    </row>
    <row r="41" spans="1:16" s="17" customFormat="1" ht="19.5" customHeight="1">
      <c r="A41" s="2"/>
      <c r="B41" s="2"/>
      <c r="C41" s="1"/>
      <c r="D41" s="1"/>
      <c r="E41" s="9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37532</v>
      </c>
    </row>
    <row r="42" spans="1:16" s="17" customFormat="1" ht="19.5" customHeight="1">
      <c r="A42" s="2"/>
      <c r="B42" s="2"/>
      <c r="C42" s="1"/>
      <c r="D42" s="1"/>
      <c r="E42" s="10"/>
      <c r="F42" s="7"/>
      <c r="G42" s="7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37532</v>
      </c>
    </row>
    <row r="43" spans="1:16" s="17" customFormat="1" ht="19.5" customHeight="1">
      <c r="A43" s="2"/>
      <c r="B43" s="2"/>
      <c r="C43" s="1"/>
      <c r="D43" s="1"/>
      <c r="E43" s="11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37532</v>
      </c>
    </row>
    <row r="44" spans="1:16" s="17" customFormat="1" ht="19.5" customHeight="1">
      <c r="A44" s="2"/>
      <c r="B44" s="2"/>
      <c r="C44" s="1"/>
      <c r="D44" s="1"/>
      <c r="E44" s="11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37532</v>
      </c>
    </row>
    <row r="45" spans="1:16" s="17" customFormat="1" ht="19.5" customHeight="1">
      <c r="A45" s="2"/>
      <c r="B45" s="2"/>
      <c r="C45" s="1"/>
      <c r="D45" s="1"/>
      <c r="E45" s="11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37532</v>
      </c>
    </row>
    <row r="46" spans="1:16" s="17" customFormat="1" ht="19.5" customHeight="1">
      <c r="A46" s="2"/>
      <c r="B46" s="2"/>
      <c r="C46" s="1"/>
      <c r="D46" s="1"/>
      <c r="E46" s="1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17" customFormat="1" ht="19.5" customHeight="1">
      <c r="A47" s="2"/>
      <c r="B47" s="2"/>
      <c r="C47" s="1"/>
      <c r="D47" s="1"/>
      <c r="E47" s="1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18" customFormat="1" ht="19.5" customHeight="1">
      <c r="A48" s="19"/>
      <c r="B48" s="19"/>
      <c r="C48" s="20"/>
      <c r="D48" s="6"/>
      <c r="E48" s="5" t="s">
        <v>20</v>
      </c>
      <c r="F48" s="6">
        <f aca="true" t="shared" si="2" ref="F48:N48">SUM(F5:F47)</f>
        <v>20650</v>
      </c>
      <c r="G48" s="6">
        <f t="shared" si="2"/>
        <v>41384</v>
      </c>
      <c r="H48" s="6">
        <f t="shared" si="2"/>
        <v>600</v>
      </c>
      <c r="I48" s="6">
        <f t="shared" si="2"/>
        <v>0</v>
      </c>
      <c r="J48" s="6">
        <f t="shared" si="2"/>
        <v>392</v>
      </c>
      <c r="K48" s="6">
        <f t="shared" si="2"/>
        <v>16587</v>
      </c>
      <c r="L48" s="6">
        <f t="shared" si="2"/>
        <v>1750</v>
      </c>
      <c r="M48" s="6">
        <f t="shared" si="2"/>
        <v>0</v>
      </c>
      <c r="N48" s="6">
        <f t="shared" si="2"/>
        <v>0</v>
      </c>
      <c r="O48" s="6">
        <f t="shared" si="0"/>
        <v>60713</v>
      </c>
      <c r="P48" s="1">
        <f>F48-O48</f>
        <v>-40063</v>
      </c>
    </row>
    <row r="49" spans="1:16" s="18" customFormat="1" ht="24" customHeight="1">
      <c r="A49" s="19"/>
      <c r="B49" s="19"/>
      <c r="C49" s="20"/>
      <c r="D49" s="6"/>
      <c r="E49" s="5" t="s">
        <v>21</v>
      </c>
      <c r="F49" s="6">
        <f>'12分類帳'!F49+'01分類帳'!F48</f>
        <v>257279</v>
      </c>
      <c r="G49" s="6">
        <f>'12分類帳'!G49+'01分類帳'!G48</f>
        <v>115212</v>
      </c>
      <c r="H49" s="6">
        <f>'12分類帳'!H49+'01分類帳'!H48</f>
        <v>3950</v>
      </c>
      <c r="I49" s="6">
        <f>'12分類帳'!I49+'01分類帳'!I48</f>
        <v>3440</v>
      </c>
      <c r="J49" s="6">
        <f>'12分類帳'!J49+'01分類帳'!J48</f>
        <v>2474</v>
      </c>
      <c r="K49" s="6">
        <f>'12分類帳'!K49+'01分類帳'!K48</f>
        <v>83735</v>
      </c>
      <c r="L49" s="6">
        <f>'12分類帳'!L49+'01分類帳'!L48</f>
        <v>9240</v>
      </c>
      <c r="M49" s="6">
        <f>'12分類帳'!M49+'01分類帳'!M48</f>
        <v>0</v>
      </c>
      <c r="N49" s="6">
        <f>'12分類帳'!N49+'01分類帳'!N48</f>
        <v>1696</v>
      </c>
      <c r="O49" s="6">
        <f t="shared" si="0"/>
        <v>219747</v>
      </c>
      <c r="P49" s="6">
        <f>F49-O49</f>
        <v>37532</v>
      </c>
    </row>
    <row r="50" spans="1:16" ht="33" customHeight="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</row>
    <row r="51" spans="1:16" s="16" customFormat="1" ht="57.75" customHeight="1">
      <c r="A51" s="22"/>
      <c r="B51" s="22"/>
      <c r="C51" s="22"/>
      <c r="D51" s="22"/>
      <c r="E51" s="43" t="s">
        <v>122</v>
      </c>
      <c r="F51" s="4" t="s">
        <v>27</v>
      </c>
      <c r="G51" s="4" t="s">
        <v>49</v>
      </c>
      <c r="H51" s="4" t="s">
        <v>126</v>
      </c>
      <c r="I51" s="4" t="s">
        <v>121</v>
      </c>
      <c r="J51" s="54" t="s">
        <v>128</v>
      </c>
      <c r="K51" s="4" t="s">
        <v>28</v>
      </c>
      <c r="L51" s="4" t="s">
        <v>146</v>
      </c>
      <c r="M51" s="4"/>
      <c r="N51" s="4"/>
      <c r="O51" s="68" t="s">
        <v>119</v>
      </c>
      <c r="P51" s="69"/>
    </row>
    <row r="52" spans="1:16" ht="39" customHeight="1">
      <c r="A52" s="21"/>
      <c r="B52" s="21"/>
      <c r="C52" s="21"/>
      <c r="D52" s="21"/>
      <c r="E52" s="12"/>
      <c r="F52" s="51">
        <v>15650</v>
      </c>
      <c r="G52" s="51"/>
      <c r="H52" s="51"/>
      <c r="I52" s="14"/>
      <c r="J52" s="14"/>
      <c r="K52" s="14">
        <v>5000</v>
      </c>
      <c r="L52" s="13"/>
      <c r="M52" s="52"/>
      <c r="N52" s="52"/>
      <c r="O52" s="70">
        <f>SUM(F52:N52)</f>
        <v>20650</v>
      </c>
      <c r="P52" s="71"/>
    </row>
  </sheetData>
  <sheetProtection/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orientation="landscape" paperSize="9" r:id="rId1"/>
  <headerFooter alignWithMargins="0">
    <oddFooter>&amp;C第 &amp;P 頁，共 &amp;N 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C4" sqref="C4:C11"/>
    </sheetView>
  </sheetViews>
  <sheetFormatPr defaultColWidth="8.875" defaultRowHeight="16.5"/>
  <cols>
    <col min="1" max="1" width="13.875" style="44" customWidth="1"/>
    <col min="2" max="2" width="12.625" style="49" customWidth="1"/>
    <col min="3" max="3" width="42.375" style="44" customWidth="1"/>
    <col min="4" max="4" width="14.875" style="44" customWidth="1"/>
    <col min="5" max="5" width="13.625" style="49" customWidth="1"/>
    <col min="6" max="6" width="12.625" style="44" customWidth="1"/>
    <col min="7" max="7" width="13.25390625" style="49" customWidth="1"/>
    <col min="8" max="8" width="11.75390625" style="44" customWidth="1"/>
    <col min="9" max="16384" width="8.875" style="44" customWidth="1"/>
  </cols>
  <sheetData>
    <row r="1" spans="1:8" ht="25.5">
      <c r="A1" s="74" t="str">
        <f>'12結算'!A1:C1</f>
        <v>   嘉義縣梅山鄉太興國民小學</v>
      </c>
      <c r="B1" s="74"/>
      <c r="C1" s="74"/>
      <c r="D1" s="73" t="s">
        <v>147</v>
      </c>
      <c r="E1" s="73"/>
      <c r="F1" s="73"/>
      <c r="G1" s="73"/>
      <c r="H1" s="73"/>
    </row>
    <row r="2" spans="1:8" ht="25.5" customHeight="1">
      <c r="A2" s="72" t="s">
        <v>80</v>
      </c>
      <c r="B2" s="72"/>
      <c r="C2" s="72"/>
      <c r="D2" s="72" t="s">
        <v>81</v>
      </c>
      <c r="E2" s="72"/>
      <c r="F2" s="72"/>
      <c r="G2" s="72" t="s">
        <v>38</v>
      </c>
      <c r="H2" s="72"/>
    </row>
    <row r="3" spans="1:8" ht="25.5" customHeight="1">
      <c r="A3" s="3" t="s">
        <v>82</v>
      </c>
      <c r="B3" s="45" t="s">
        <v>83</v>
      </c>
      <c r="C3" s="3" t="s">
        <v>84</v>
      </c>
      <c r="D3" s="3" t="s">
        <v>85</v>
      </c>
      <c r="E3" s="45" t="s">
        <v>86</v>
      </c>
      <c r="F3" s="3" t="s">
        <v>87</v>
      </c>
      <c r="G3" s="45" t="s">
        <v>86</v>
      </c>
      <c r="H3" s="3" t="s">
        <v>87</v>
      </c>
    </row>
    <row r="4" spans="1:8" ht="25.5" customHeight="1">
      <c r="A4" s="3" t="s">
        <v>45</v>
      </c>
      <c r="B4" s="46">
        <f>'01分類帳'!P4</f>
        <v>77595</v>
      </c>
      <c r="C4" s="75" t="s">
        <v>151</v>
      </c>
      <c r="D4" s="3" t="s">
        <v>103</v>
      </c>
      <c r="E4" s="46">
        <f>'01分類帳'!G48</f>
        <v>41384</v>
      </c>
      <c r="F4" s="47">
        <f>E4/E13</f>
        <v>0.6816332581160542</v>
      </c>
      <c r="G4" s="46">
        <f>'01分類帳'!G49</f>
        <v>115212</v>
      </c>
      <c r="H4" s="47">
        <f>G4/G13</f>
        <v>0.5242938470149763</v>
      </c>
    </row>
    <row r="5" spans="1:8" ht="25.5" customHeight="1">
      <c r="A5" s="3" t="s">
        <v>47</v>
      </c>
      <c r="B5" s="46">
        <f>'01分類帳'!F52</f>
        <v>15650</v>
      </c>
      <c r="C5" s="76"/>
      <c r="D5" s="3" t="s">
        <v>104</v>
      </c>
      <c r="E5" s="46">
        <f>'01分類帳'!H48</f>
        <v>600</v>
      </c>
      <c r="F5" s="47">
        <f>E5/E13</f>
        <v>0.009882562218964637</v>
      </c>
      <c r="G5" s="46">
        <f>'01分類帳'!H49</f>
        <v>3950</v>
      </c>
      <c r="H5" s="47">
        <f>G5/G13</f>
        <v>0.017975216954042604</v>
      </c>
    </row>
    <row r="6" spans="1:8" ht="29.25" customHeight="1">
      <c r="A6" s="4" t="s">
        <v>49</v>
      </c>
      <c r="B6" s="46"/>
      <c r="C6" s="76"/>
      <c r="D6" s="3" t="s">
        <v>105</v>
      </c>
      <c r="E6" s="46">
        <f>'01分類帳'!I48</f>
        <v>0</v>
      </c>
      <c r="F6" s="47">
        <f>E6/E13</f>
        <v>0</v>
      </c>
      <c r="G6" s="46">
        <f>'01分類帳'!I49</f>
        <v>3440</v>
      </c>
      <c r="H6" s="47">
        <f>G6/G13</f>
        <v>0.0156543661574447</v>
      </c>
    </row>
    <row r="7" spans="1:8" ht="30" customHeight="1">
      <c r="A7" s="54" t="s">
        <v>126</v>
      </c>
      <c r="B7" s="46">
        <f>'01分類帳'!G52</f>
        <v>0</v>
      </c>
      <c r="C7" s="76"/>
      <c r="D7" s="3" t="s">
        <v>106</v>
      </c>
      <c r="E7" s="46">
        <f>'01分類帳'!J48</f>
        <v>392</v>
      </c>
      <c r="F7" s="47">
        <f>E7/E13</f>
        <v>0.00645660731639023</v>
      </c>
      <c r="G7" s="46">
        <f>'01分類帳'!J49</f>
        <v>2474</v>
      </c>
      <c r="H7" s="47">
        <f>G7/G13</f>
        <v>0.011258401707418077</v>
      </c>
    </row>
    <row r="8" spans="1:8" ht="29.25" customHeight="1">
      <c r="A8" s="54" t="s">
        <v>120</v>
      </c>
      <c r="B8" s="46">
        <f>'01分類帳'!H52</f>
        <v>0</v>
      </c>
      <c r="C8" s="76"/>
      <c r="D8" s="3" t="s">
        <v>107</v>
      </c>
      <c r="E8" s="46">
        <f>'01分類帳'!K48</f>
        <v>16587</v>
      </c>
      <c r="F8" s="47">
        <f>E8/E13</f>
        <v>0.2732034325432774</v>
      </c>
      <c r="G8" s="46">
        <f>'01分類帳'!K49</f>
        <v>83735</v>
      </c>
      <c r="H8" s="47">
        <f>G8/G13</f>
        <v>0.38105184598652087</v>
      </c>
    </row>
    <row r="9" spans="1:8" ht="35.25" customHeight="1">
      <c r="A9" s="54" t="s">
        <v>128</v>
      </c>
      <c r="B9" s="46">
        <f>'01分類帳'!I52</f>
        <v>0</v>
      </c>
      <c r="C9" s="76"/>
      <c r="D9" s="3" t="s">
        <v>108</v>
      </c>
      <c r="E9" s="46">
        <f>'01分類帳'!L48</f>
        <v>1750</v>
      </c>
      <c r="F9" s="47">
        <f>E9/E13</f>
        <v>0.028824139805313523</v>
      </c>
      <c r="G9" s="46">
        <f>'01分類帳'!L49</f>
        <v>9240</v>
      </c>
      <c r="H9" s="47">
        <f>G9/G13</f>
        <v>0.042048355608950296</v>
      </c>
    </row>
    <row r="10" spans="1:8" ht="32.25" customHeight="1">
      <c r="A10" s="3" t="s">
        <v>118</v>
      </c>
      <c r="B10" s="46">
        <f>'01分類帳'!J52</f>
        <v>0</v>
      </c>
      <c r="C10" s="76"/>
      <c r="D10" s="3" t="s">
        <v>109</v>
      </c>
      <c r="E10" s="46">
        <f>'01分類帳'!M48</f>
        <v>0</v>
      </c>
      <c r="F10" s="47">
        <f>E10/E13</f>
        <v>0</v>
      </c>
      <c r="G10" s="46">
        <f>'01分類帳'!M49</f>
        <v>0</v>
      </c>
      <c r="H10" s="47">
        <f>G10/G13</f>
        <v>0</v>
      </c>
    </row>
    <row r="11" spans="1:8" ht="30" customHeight="1">
      <c r="A11" s="43" t="s">
        <v>131</v>
      </c>
      <c r="B11" s="46">
        <f>'01分類帳'!K52</f>
        <v>5000</v>
      </c>
      <c r="C11" s="76"/>
      <c r="D11" s="3" t="s">
        <v>110</v>
      </c>
      <c r="E11" s="46">
        <f>'01分類帳'!N48</f>
        <v>0</v>
      </c>
      <c r="F11" s="47">
        <f>E11/E13</f>
        <v>0</v>
      </c>
      <c r="G11" s="46">
        <f>'01分類帳'!N49</f>
        <v>1696</v>
      </c>
      <c r="H11" s="47">
        <f>G11/G13</f>
        <v>0.007717966570647153</v>
      </c>
    </row>
    <row r="12" spans="1:8" ht="22.5" customHeight="1">
      <c r="A12" s="3"/>
      <c r="B12" s="46">
        <f>'01分類帳'!M52</f>
        <v>0</v>
      </c>
      <c r="C12" s="77" t="s">
        <v>127</v>
      </c>
      <c r="D12" s="43"/>
      <c r="E12" s="46"/>
      <c r="F12" s="47"/>
      <c r="G12" s="46"/>
      <c r="H12" s="47"/>
    </row>
    <row r="13" spans="1:8" ht="26.25" customHeight="1">
      <c r="A13" s="3"/>
      <c r="B13" s="46"/>
      <c r="C13" s="77"/>
      <c r="D13" s="3" t="s">
        <v>111</v>
      </c>
      <c r="E13" s="46">
        <f>SUM(E4:E12)</f>
        <v>60713</v>
      </c>
      <c r="F13" s="47">
        <f>E13/E13</f>
        <v>1</v>
      </c>
      <c r="G13" s="46">
        <f>SUM(G4:G12)</f>
        <v>219747</v>
      </c>
      <c r="H13" s="48">
        <f>G13/G13</f>
        <v>1</v>
      </c>
    </row>
    <row r="14" spans="1:8" ht="35.25" customHeight="1">
      <c r="A14" s="3" t="s">
        <v>112</v>
      </c>
      <c r="B14" s="46">
        <f>SUM(B5:B12)</f>
        <v>20650</v>
      </c>
      <c r="C14" s="77"/>
      <c r="D14" s="3" t="s">
        <v>113</v>
      </c>
      <c r="E14" s="46">
        <f>'01分類帳'!P49</f>
        <v>37532</v>
      </c>
      <c r="F14" s="47"/>
      <c r="G14" s="46">
        <f>E14</f>
        <v>37532</v>
      </c>
      <c r="H14" s="50"/>
    </row>
    <row r="15" spans="1:8" ht="38.25" customHeight="1">
      <c r="A15" s="3" t="s">
        <v>114</v>
      </c>
      <c r="B15" s="46">
        <f>B14+B4</f>
        <v>98245</v>
      </c>
      <c r="C15" s="78"/>
      <c r="D15" s="3" t="s">
        <v>114</v>
      </c>
      <c r="E15" s="46">
        <f>E13+E14</f>
        <v>98245</v>
      </c>
      <c r="F15" s="48">
        <f>SUM(F4:F11)</f>
        <v>1</v>
      </c>
      <c r="G15" s="46">
        <f>G13+G14</f>
        <v>257279</v>
      </c>
      <c r="H15" s="48">
        <f>SUM(H4:H11)</f>
        <v>0.9999999999999999</v>
      </c>
    </row>
    <row r="16" spans="1:8" ht="64.5" customHeight="1">
      <c r="A16" s="3" t="s">
        <v>115</v>
      </c>
      <c r="B16" s="79" t="s">
        <v>116</v>
      </c>
      <c r="C16" s="79"/>
      <c r="D16" s="79"/>
      <c r="E16" s="79"/>
      <c r="F16" s="79"/>
      <c r="G16" s="79"/>
      <c r="H16" s="79"/>
    </row>
    <row r="17" spans="1:8" ht="27" customHeight="1">
      <c r="A17" s="80" t="s">
        <v>117</v>
      </c>
      <c r="B17" s="80"/>
      <c r="C17" s="80"/>
      <c r="D17" s="80"/>
      <c r="E17" s="80"/>
      <c r="F17" s="80"/>
      <c r="G17" s="80"/>
      <c r="H17" s="80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selection activeCell="D21" sqref="D21"/>
    </sheetView>
  </sheetViews>
  <sheetFormatPr defaultColWidth="8.875" defaultRowHeight="16.5"/>
  <cols>
    <col min="1" max="1" width="13.875" style="44" customWidth="1"/>
    <col min="2" max="2" width="12.625" style="49" customWidth="1"/>
    <col min="3" max="3" width="42.375" style="44" customWidth="1"/>
    <col min="4" max="4" width="14.875" style="44" customWidth="1"/>
    <col min="5" max="5" width="13.625" style="49" customWidth="1"/>
    <col min="6" max="6" width="12.625" style="44" customWidth="1"/>
    <col min="7" max="7" width="13.25390625" style="49" customWidth="1"/>
    <col min="8" max="8" width="11.75390625" style="44" customWidth="1"/>
    <col min="9" max="16384" width="8.875" style="44" customWidth="1"/>
  </cols>
  <sheetData>
    <row r="1" spans="1:8" ht="25.5">
      <c r="A1" s="74" t="s">
        <v>152</v>
      </c>
      <c r="B1" s="74"/>
      <c r="C1" s="74"/>
      <c r="D1" s="73" t="s">
        <v>132</v>
      </c>
      <c r="E1" s="73"/>
      <c r="F1" s="73"/>
      <c r="G1" s="73"/>
      <c r="H1" s="73"/>
    </row>
    <row r="2" spans="1:8" ht="25.5" customHeight="1">
      <c r="A2" s="72" t="s">
        <v>36</v>
      </c>
      <c r="B2" s="72"/>
      <c r="C2" s="72"/>
      <c r="D2" s="72" t="s">
        <v>37</v>
      </c>
      <c r="E2" s="72"/>
      <c r="F2" s="72"/>
      <c r="G2" s="72" t="s">
        <v>38</v>
      </c>
      <c r="H2" s="72"/>
    </row>
    <row r="3" spans="1:8" ht="25.5" customHeight="1">
      <c r="A3" s="3" t="s">
        <v>39</v>
      </c>
      <c r="B3" s="45" t="s">
        <v>40</v>
      </c>
      <c r="C3" s="3" t="s">
        <v>41</v>
      </c>
      <c r="D3" s="3" t="s">
        <v>42</v>
      </c>
      <c r="E3" s="45" t="s">
        <v>43</v>
      </c>
      <c r="F3" s="3" t="s">
        <v>44</v>
      </c>
      <c r="G3" s="45" t="s">
        <v>43</v>
      </c>
      <c r="H3" s="3" t="s">
        <v>44</v>
      </c>
    </row>
    <row r="4" spans="1:8" ht="25.5" customHeight="1">
      <c r="A4" s="3" t="s">
        <v>45</v>
      </c>
      <c r="B4" s="46">
        <v>50822</v>
      </c>
      <c r="C4" s="75" t="s">
        <v>151</v>
      </c>
      <c r="D4" s="3" t="s">
        <v>46</v>
      </c>
      <c r="E4" s="46">
        <f>'07分類帳'!G48</f>
        <v>0</v>
      </c>
      <c r="F4" s="47" t="e">
        <f>E4/E13</f>
        <v>#DIV/0!</v>
      </c>
      <c r="G4" s="46">
        <f>'07分類帳'!G49</f>
        <v>0</v>
      </c>
      <c r="H4" s="47" t="e">
        <f>G4/G13</f>
        <v>#DIV/0!</v>
      </c>
    </row>
    <row r="5" spans="1:8" ht="25.5" customHeight="1">
      <c r="A5" s="3" t="s">
        <v>47</v>
      </c>
      <c r="B5" s="46">
        <f>'07分類帳'!F52</f>
        <v>0</v>
      </c>
      <c r="C5" s="76"/>
      <c r="D5" s="3" t="s">
        <v>48</v>
      </c>
      <c r="E5" s="46">
        <f>'07分類帳'!H48</f>
        <v>0</v>
      </c>
      <c r="F5" s="47" t="e">
        <f>E5/E13</f>
        <v>#DIV/0!</v>
      </c>
      <c r="G5" s="46">
        <f>'07分類帳'!H49</f>
        <v>0</v>
      </c>
      <c r="H5" s="47" t="e">
        <f>G5/G13</f>
        <v>#DIV/0!</v>
      </c>
    </row>
    <row r="6" spans="1:8" ht="29.25" customHeight="1">
      <c r="A6" s="4" t="s">
        <v>49</v>
      </c>
      <c r="B6" s="46">
        <f>'07分類帳'!G52</f>
        <v>0</v>
      </c>
      <c r="C6" s="76"/>
      <c r="D6" s="3" t="s">
        <v>50</v>
      </c>
      <c r="E6" s="46">
        <f>'07分類帳'!I48</f>
        <v>0</v>
      </c>
      <c r="F6" s="47" t="e">
        <f>E6/E13</f>
        <v>#DIV/0!</v>
      </c>
      <c r="G6" s="46">
        <f>'07分類帳'!I49</f>
        <v>0</v>
      </c>
      <c r="H6" s="47" t="e">
        <f>G6/G13</f>
        <v>#DIV/0!</v>
      </c>
    </row>
    <row r="7" spans="1:8" ht="32.25" customHeight="1">
      <c r="A7" s="54" t="s">
        <v>126</v>
      </c>
      <c r="B7" s="46">
        <f>'07分類帳'!H52</f>
        <v>0</v>
      </c>
      <c r="C7" s="76"/>
      <c r="D7" s="3" t="s">
        <v>9</v>
      </c>
      <c r="E7" s="46">
        <f>'07分類帳'!J48</f>
        <v>0</v>
      </c>
      <c r="F7" s="47" t="e">
        <f>E7/E13</f>
        <v>#DIV/0!</v>
      </c>
      <c r="G7" s="46">
        <f>'07分類帳'!J49</f>
        <v>0</v>
      </c>
      <c r="H7" s="47" t="e">
        <f>G7/G13</f>
        <v>#DIV/0!</v>
      </c>
    </row>
    <row r="8" spans="1:8" ht="33" customHeight="1">
      <c r="A8" s="54" t="s">
        <v>120</v>
      </c>
      <c r="B8" s="46">
        <f>'07分類帳'!I52</f>
        <v>0</v>
      </c>
      <c r="C8" s="76"/>
      <c r="D8" s="3" t="s">
        <v>17</v>
      </c>
      <c r="E8" s="46">
        <f>'07分類帳'!K48</f>
        <v>0</v>
      </c>
      <c r="F8" s="47" t="e">
        <f>E8/E13</f>
        <v>#DIV/0!</v>
      </c>
      <c r="G8" s="46">
        <f>'07分類帳'!K49</f>
        <v>0</v>
      </c>
      <c r="H8" s="47" t="e">
        <f>G8/G13</f>
        <v>#DIV/0!</v>
      </c>
    </row>
    <row r="9" spans="1:8" ht="32.25" customHeight="1">
      <c r="A9" s="54" t="s">
        <v>128</v>
      </c>
      <c r="B9" s="46">
        <f>'07分類帳'!J52</f>
        <v>0</v>
      </c>
      <c r="C9" s="76"/>
      <c r="D9" s="3" t="s">
        <v>51</v>
      </c>
      <c r="E9" s="46">
        <f>'07分類帳'!L48</f>
        <v>0</v>
      </c>
      <c r="F9" s="47" t="e">
        <f>E9/E13</f>
        <v>#DIV/0!</v>
      </c>
      <c r="G9" s="46">
        <f>'07分類帳'!L49</f>
        <v>0</v>
      </c>
      <c r="H9" s="47" t="e">
        <f>G9/G13</f>
        <v>#DIV/0!</v>
      </c>
    </row>
    <row r="10" spans="1:8" ht="30" customHeight="1">
      <c r="A10" s="3" t="s">
        <v>118</v>
      </c>
      <c r="B10" s="46">
        <f>'07分類帳'!K52</f>
        <v>0</v>
      </c>
      <c r="C10" s="76"/>
      <c r="D10" s="3" t="s">
        <v>52</v>
      </c>
      <c r="E10" s="46">
        <f>'07分類帳'!M48</f>
        <v>0</v>
      </c>
      <c r="F10" s="47" t="e">
        <f>E10/E13</f>
        <v>#DIV/0!</v>
      </c>
      <c r="G10" s="46">
        <f>'07分類帳'!M49</f>
        <v>0</v>
      </c>
      <c r="H10" s="47" t="e">
        <f>G10/G13</f>
        <v>#DIV/0!</v>
      </c>
    </row>
    <row r="11" spans="1:8" ht="33.75" customHeight="1">
      <c r="A11" s="43" t="s">
        <v>131</v>
      </c>
      <c r="B11" s="46">
        <f>'07分類帳'!L52</f>
        <v>0</v>
      </c>
      <c r="C11" s="76"/>
      <c r="D11" s="3" t="s">
        <v>10</v>
      </c>
      <c r="E11" s="46">
        <f>'07分類帳'!N49</f>
        <v>0</v>
      </c>
      <c r="F11" s="47" t="e">
        <f>E11/E13</f>
        <v>#DIV/0!</v>
      </c>
      <c r="G11" s="46">
        <f>'07分類帳'!N49</f>
        <v>0</v>
      </c>
      <c r="H11" s="47" t="e">
        <f>G11/(G13-G8)</f>
        <v>#DIV/0!</v>
      </c>
    </row>
    <row r="12" spans="1:8" ht="27.75" customHeight="1">
      <c r="A12" s="3"/>
      <c r="B12" s="46">
        <f>'07分類帳'!M52</f>
        <v>0</v>
      </c>
      <c r="C12" s="77" t="s">
        <v>127</v>
      </c>
      <c r="D12" s="43"/>
      <c r="E12" s="46"/>
      <c r="F12" s="47"/>
      <c r="G12" s="46"/>
      <c r="H12" s="47"/>
    </row>
    <row r="13" spans="1:8" ht="27.75" customHeight="1">
      <c r="A13" s="3"/>
      <c r="B13" s="46">
        <f>'07分類帳'!N52</f>
        <v>0</v>
      </c>
      <c r="C13" s="77"/>
      <c r="D13" s="3" t="s">
        <v>53</v>
      </c>
      <c r="E13" s="46">
        <f>SUM(E4:E12)</f>
        <v>0</v>
      </c>
      <c r="F13" s="47" t="e">
        <f>E13/E13</f>
        <v>#DIV/0!</v>
      </c>
      <c r="G13" s="46">
        <f>SUM(G4:G12)</f>
        <v>0</v>
      </c>
      <c r="H13" s="48" t="e">
        <f>G13/G13</f>
        <v>#DIV/0!</v>
      </c>
    </row>
    <row r="14" spans="1:8" ht="30.75" customHeight="1">
      <c r="A14" s="3" t="s">
        <v>54</v>
      </c>
      <c r="B14" s="46">
        <f>SUM(B5:B13)</f>
        <v>0</v>
      </c>
      <c r="C14" s="77"/>
      <c r="D14" s="3" t="s">
        <v>55</v>
      </c>
      <c r="E14" s="46">
        <f>'07分類帳'!P49</f>
        <v>50822</v>
      </c>
      <c r="F14" s="47"/>
      <c r="G14" s="46">
        <f>E14</f>
        <v>50822</v>
      </c>
      <c r="H14" s="50"/>
    </row>
    <row r="15" spans="1:8" ht="27.75" customHeight="1">
      <c r="A15" s="3" t="s">
        <v>11</v>
      </c>
      <c r="B15" s="46">
        <f>B14+B4</f>
        <v>50822</v>
      </c>
      <c r="C15" s="78"/>
      <c r="D15" s="3" t="s">
        <v>11</v>
      </c>
      <c r="E15" s="46">
        <f>E13+E14</f>
        <v>50822</v>
      </c>
      <c r="F15" s="48" t="e">
        <f>SUM(F4:F11)</f>
        <v>#DIV/0!</v>
      </c>
      <c r="G15" s="46">
        <f>G13+G14</f>
        <v>50822</v>
      </c>
      <c r="H15" s="48" t="e">
        <f>SUM(H4:H11)</f>
        <v>#DIV/0!</v>
      </c>
    </row>
    <row r="16" spans="1:8" ht="66.75" customHeight="1">
      <c r="A16" s="3" t="s">
        <v>56</v>
      </c>
      <c r="B16" s="79" t="s">
        <v>57</v>
      </c>
      <c r="C16" s="79"/>
      <c r="D16" s="79"/>
      <c r="E16" s="79"/>
      <c r="F16" s="79"/>
      <c r="G16" s="79"/>
      <c r="H16" s="79"/>
    </row>
    <row r="17" spans="1:8" ht="27" customHeight="1">
      <c r="A17" s="80" t="s">
        <v>58</v>
      </c>
      <c r="B17" s="80"/>
      <c r="C17" s="80"/>
      <c r="D17" s="80"/>
      <c r="E17" s="80"/>
      <c r="F17" s="80"/>
      <c r="G17" s="80"/>
      <c r="H17" s="80"/>
    </row>
  </sheetData>
  <sheetProtection/>
  <mergeCells count="9">
    <mergeCell ref="D1:H1"/>
    <mergeCell ref="A1:C1"/>
    <mergeCell ref="C4:C11"/>
    <mergeCell ref="C12:C15"/>
    <mergeCell ref="B16:H16"/>
    <mergeCell ref="A17:H17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F14" sqref="F14"/>
    </sheetView>
  </sheetViews>
  <sheetFormatPr defaultColWidth="8.875" defaultRowHeight="16.5"/>
  <cols>
    <col min="1" max="2" width="2.75390625" style="15" customWidth="1"/>
    <col min="3" max="3" width="2.50390625" style="15" customWidth="1"/>
    <col min="4" max="4" width="4.00390625" style="15" customWidth="1"/>
    <col min="5" max="5" width="19.25390625" style="15" customWidth="1"/>
    <col min="6" max="6" width="9.75390625" style="15" customWidth="1"/>
    <col min="7" max="7" width="9.125" style="15" customWidth="1"/>
    <col min="8" max="8" width="10.125" style="15" customWidth="1"/>
    <col min="9" max="9" width="8.75390625" style="15" customWidth="1"/>
    <col min="10" max="10" width="8.625" style="15" customWidth="1"/>
    <col min="11" max="12" width="9.25390625" style="15" customWidth="1"/>
    <col min="13" max="13" width="9.625" style="15" customWidth="1"/>
    <col min="14" max="14" width="8.625" style="15" customWidth="1"/>
    <col min="15" max="15" width="10.625" style="15" customWidth="1"/>
    <col min="16" max="16" width="11.00390625" style="15" customWidth="1"/>
    <col min="17" max="16384" width="8.875" style="15" customWidth="1"/>
  </cols>
  <sheetData>
    <row r="1" spans="1:16" ht="33" customHeight="1">
      <c r="A1" s="66" t="str">
        <f>'07分類帳'!A1:I1</f>
        <v>嘉義縣梅山鄉太興國民小學</v>
      </c>
      <c r="B1" s="67"/>
      <c r="C1" s="67"/>
      <c r="D1" s="67"/>
      <c r="E1" s="67"/>
      <c r="F1" s="67"/>
      <c r="G1" s="67"/>
      <c r="H1" s="67"/>
      <c r="I1" s="67"/>
      <c r="J1" s="64" t="s">
        <v>133</v>
      </c>
      <c r="K1" s="64"/>
      <c r="L1" s="64"/>
      <c r="M1" s="64"/>
      <c r="N1" s="64"/>
      <c r="O1" s="64"/>
      <c r="P1" s="65"/>
    </row>
    <row r="2" spans="1:16" s="16" customFormat="1" ht="16.5">
      <c r="A2" s="72" t="str">
        <f>'07分類帳'!A2:B2</f>
        <v>103年</v>
      </c>
      <c r="B2" s="72"/>
      <c r="C2" s="72" t="s">
        <v>4</v>
      </c>
      <c r="D2" s="72"/>
      <c r="E2" s="72" t="s">
        <v>12</v>
      </c>
      <c r="F2" s="3" t="s">
        <v>5</v>
      </c>
      <c r="G2" s="72" t="s">
        <v>34</v>
      </c>
      <c r="H2" s="72"/>
      <c r="I2" s="72"/>
      <c r="J2" s="72"/>
      <c r="K2" s="72"/>
      <c r="L2" s="72"/>
      <c r="M2" s="72"/>
      <c r="N2" s="72"/>
      <c r="O2" s="72"/>
      <c r="P2" s="72" t="s">
        <v>16</v>
      </c>
    </row>
    <row r="3" spans="1:16" s="16" customFormat="1" ht="28.5">
      <c r="A3" s="3" t="s">
        <v>0</v>
      </c>
      <c r="B3" s="3" t="s">
        <v>1</v>
      </c>
      <c r="C3" s="3" t="s">
        <v>2</v>
      </c>
      <c r="D3" s="3" t="s">
        <v>3</v>
      </c>
      <c r="E3" s="72"/>
      <c r="F3" s="3" t="s">
        <v>6</v>
      </c>
      <c r="G3" s="3" t="s">
        <v>7</v>
      </c>
      <c r="H3" s="3" t="s">
        <v>26</v>
      </c>
      <c r="I3" s="3" t="s">
        <v>8</v>
      </c>
      <c r="J3" s="3" t="s">
        <v>9</v>
      </c>
      <c r="K3" s="3" t="s">
        <v>17</v>
      </c>
      <c r="L3" s="4" t="s">
        <v>19</v>
      </c>
      <c r="M3" s="4" t="s">
        <v>18</v>
      </c>
      <c r="N3" s="3" t="s">
        <v>10</v>
      </c>
      <c r="O3" s="3" t="s">
        <v>11</v>
      </c>
      <c r="P3" s="72"/>
    </row>
    <row r="4" spans="1:16" s="17" customFormat="1" ht="19.5" customHeight="1">
      <c r="A4" s="2">
        <v>8</v>
      </c>
      <c r="B4" s="2">
        <v>1</v>
      </c>
      <c r="C4" s="1" t="s">
        <v>23</v>
      </c>
      <c r="D4" s="1" t="s">
        <v>23</v>
      </c>
      <c r="E4" s="60" t="s">
        <v>150</v>
      </c>
      <c r="F4" s="58"/>
      <c r="G4" s="59"/>
      <c r="H4" s="59"/>
      <c r="I4" s="59"/>
      <c r="J4" s="59"/>
      <c r="K4" s="59"/>
      <c r="L4" s="59"/>
      <c r="M4" s="59"/>
      <c r="N4" s="59"/>
      <c r="O4" s="59"/>
      <c r="P4" s="1">
        <f>'07分類帳'!P49</f>
        <v>50822</v>
      </c>
    </row>
    <row r="5" spans="1:16" s="17" customFormat="1" ht="19.5" customHeight="1">
      <c r="A5" s="2">
        <v>8</v>
      </c>
      <c r="B5" s="2"/>
      <c r="C5" s="1" t="s">
        <v>24</v>
      </c>
      <c r="D5" s="1">
        <v>801</v>
      </c>
      <c r="E5" s="62" t="s">
        <v>154</v>
      </c>
      <c r="F5" s="1">
        <v>1000</v>
      </c>
      <c r="G5" s="1"/>
      <c r="H5" s="1"/>
      <c r="I5" s="1"/>
      <c r="J5" s="1"/>
      <c r="K5" s="1"/>
      <c r="L5" s="1"/>
      <c r="M5" s="1"/>
      <c r="N5" s="1"/>
      <c r="O5" s="1">
        <f aca="true" t="shared" si="0" ref="O5:O48">SUM(G5:N5)</f>
        <v>0</v>
      </c>
      <c r="P5" s="1">
        <f aca="true" t="shared" si="1" ref="P5:P45">P4+F5-O5</f>
        <v>51822</v>
      </c>
    </row>
    <row r="6" spans="1:16" s="17" customFormat="1" ht="19.5" customHeight="1">
      <c r="A6" s="2">
        <v>8</v>
      </c>
      <c r="B6" s="2"/>
      <c r="C6" s="1" t="s">
        <v>24</v>
      </c>
      <c r="D6" s="1">
        <v>802</v>
      </c>
      <c r="E6" s="8"/>
      <c r="F6" s="1"/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51822</v>
      </c>
    </row>
    <row r="7" spans="1:16" s="17" customFormat="1" ht="19.5" customHeight="1">
      <c r="A7" s="2">
        <v>8</v>
      </c>
      <c r="B7" s="2"/>
      <c r="C7" s="1" t="s">
        <v>24</v>
      </c>
      <c r="D7" s="1">
        <v>803</v>
      </c>
      <c r="E7" s="9"/>
      <c r="F7" s="1"/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51822</v>
      </c>
    </row>
    <row r="8" spans="1:16" s="17" customFormat="1" ht="19.5" customHeight="1">
      <c r="A8" s="2">
        <v>8</v>
      </c>
      <c r="B8" s="2"/>
      <c r="C8" s="1" t="s">
        <v>24</v>
      </c>
      <c r="D8" s="1">
        <v>804</v>
      </c>
      <c r="E8" s="8"/>
      <c r="F8" s="1"/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51822</v>
      </c>
    </row>
    <row r="9" spans="1:16" s="17" customFormat="1" ht="19.5" customHeight="1">
      <c r="A9" s="2">
        <v>8</v>
      </c>
      <c r="B9" s="2"/>
      <c r="C9" s="1" t="s">
        <v>24</v>
      </c>
      <c r="D9" s="1">
        <v>805</v>
      </c>
      <c r="E9" s="9"/>
      <c r="F9" s="1"/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  <c r="P9" s="1">
        <f t="shared" si="1"/>
        <v>51822</v>
      </c>
    </row>
    <row r="10" spans="1:16" s="17" customFormat="1" ht="19.5" customHeight="1">
      <c r="A10" s="2">
        <v>8</v>
      </c>
      <c r="B10" s="2"/>
      <c r="C10" s="1" t="s">
        <v>25</v>
      </c>
      <c r="D10" s="1">
        <v>801</v>
      </c>
      <c r="E10" s="62" t="s">
        <v>155</v>
      </c>
      <c r="F10" s="1"/>
      <c r="G10" s="1"/>
      <c r="H10" s="1"/>
      <c r="I10" s="1"/>
      <c r="J10" s="1"/>
      <c r="K10" s="1">
        <v>17587</v>
      </c>
      <c r="L10" s="1"/>
      <c r="M10" s="1"/>
      <c r="N10" s="1"/>
      <c r="O10" s="1">
        <f t="shared" si="0"/>
        <v>17587</v>
      </c>
      <c r="P10" s="1">
        <f t="shared" si="1"/>
        <v>34235</v>
      </c>
    </row>
    <row r="11" spans="1:16" s="17" customFormat="1" ht="19.5" customHeight="1">
      <c r="A11" s="2">
        <v>8</v>
      </c>
      <c r="B11" s="2"/>
      <c r="C11" s="1" t="s">
        <v>25</v>
      </c>
      <c r="D11" s="1">
        <v>802</v>
      </c>
      <c r="E11" s="9"/>
      <c r="F11" s="1"/>
      <c r="G11" s="1"/>
      <c r="H11" s="1"/>
      <c r="I11" s="1"/>
      <c r="J11" s="1"/>
      <c r="K11" s="1"/>
      <c r="L11" s="1"/>
      <c r="M11" s="1"/>
      <c r="N11" s="1"/>
      <c r="O11" s="1">
        <f t="shared" si="0"/>
        <v>0</v>
      </c>
      <c r="P11" s="1">
        <f t="shared" si="1"/>
        <v>34235</v>
      </c>
    </row>
    <row r="12" spans="1:16" s="17" customFormat="1" ht="19.5" customHeight="1">
      <c r="A12" s="2">
        <v>8</v>
      </c>
      <c r="B12" s="2"/>
      <c r="C12" s="1" t="s">
        <v>25</v>
      </c>
      <c r="D12" s="1">
        <v>803</v>
      </c>
      <c r="E12" s="9"/>
      <c r="F12" s="1"/>
      <c r="G12" s="1"/>
      <c r="H12" s="1"/>
      <c r="I12" s="1"/>
      <c r="J12" s="1"/>
      <c r="K12" s="1"/>
      <c r="L12" s="1"/>
      <c r="M12" s="1"/>
      <c r="N12" s="1"/>
      <c r="O12" s="1">
        <f t="shared" si="0"/>
        <v>0</v>
      </c>
      <c r="P12" s="1">
        <f t="shared" si="1"/>
        <v>34235</v>
      </c>
    </row>
    <row r="13" spans="1:16" s="17" customFormat="1" ht="19.5" customHeight="1">
      <c r="A13" s="2">
        <v>8</v>
      </c>
      <c r="B13" s="2"/>
      <c r="C13" s="1" t="s">
        <v>25</v>
      </c>
      <c r="D13" s="1">
        <v>804</v>
      </c>
      <c r="E13" s="9"/>
      <c r="F13" s="1"/>
      <c r="G13" s="1"/>
      <c r="H13" s="1"/>
      <c r="I13" s="1"/>
      <c r="J13" s="1"/>
      <c r="K13" s="1"/>
      <c r="L13" s="1"/>
      <c r="M13" s="1"/>
      <c r="N13" s="1"/>
      <c r="O13" s="1">
        <f t="shared" si="0"/>
        <v>0</v>
      </c>
      <c r="P13" s="1">
        <f t="shared" si="1"/>
        <v>34235</v>
      </c>
    </row>
    <row r="14" spans="1:16" s="17" customFormat="1" ht="19.5" customHeight="1">
      <c r="A14" s="2">
        <v>8</v>
      </c>
      <c r="B14" s="2"/>
      <c r="C14" s="1" t="s">
        <v>25</v>
      </c>
      <c r="D14" s="1">
        <v>805</v>
      </c>
      <c r="E14" s="9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  <c r="P14" s="1">
        <f t="shared" si="1"/>
        <v>34235</v>
      </c>
    </row>
    <row r="15" spans="1:16" s="17" customFormat="1" ht="19.5" customHeight="1">
      <c r="A15" s="2">
        <v>8</v>
      </c>
      <c r="B15" s="2"/>
      <c r="C15" s="1" t="s">
        <v>25</v>
      </c>
      <c r="D15" s="1">
        <v>806</v>
      </c>
      <c r="E15" s="9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  <c r="P15" s="1">
        <f t="shared" si="1"/>
        <v>34235</v>
      </c>
    </row>
    <row r="16" spans="1:16" s="17" customFormat="1" ht="19.5" customHeight="1">
      <c r="A16" s="2">
        <v>8</v>
      </c>
      <c r="B16" s="2"/>
      <c r="C16" s="1" t="s">
        <v>25</v>
      </c>
      <c r="D16" s="1">
        <v>807</v>
      </c>
      <c r="E16" s="9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  <c r="P16" s="1">
        <f t="shared" si="1"/>
        <v>34235</v>
      </c>
    </row>
    <row r="17" spans="1:16" s="17" customFormat="1" ht="19.5" customHeight="1">
      <c r="A17" s="2">
        <v>8</v>
      </c>
      <c r="B17" s="2"/>
      <c r="C17" s="1" t="s">
        <v>25</v>
      </c>
      <c r="D17" s="1">
        <v>808</v>
      </c>
      <c r="E17" s="9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  <c r="P17" s="1">
        <f t="shared" si="1"/>
        <v>34235</v>
      </c>
    </row>
    <row r="18" spans="1:16" s="17" customFormat="1" ht="19.5" customHeight="1">
      <c r="A18" s="2">
        <v>8</v>
      </c>
      <c r="B18" s="2"/>
      <c r="C18" s="1" t="s">
        <v>25</v>
      </c>
      <c r="D18" s="1">
        <v>809</v>
      </c>
      <c r="E18" s="9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  <c r="P18" s="1">
        <f t="shared" si="1"/>
        <v>34235</v>
      </c>
    </row>
    <row r="19" spans="1:16" s="17" customFormat="1" ht="19.5" customHeight="1">
      <c r="A19" s="2">
        <v>8</v>
      </c>
      <c r="B19" s="2"/>
      <c r="C19" s="1" t="s">
        <v>25</v>
      </c>
      <c r="D19" s="1">
        <v>810</v>
      </c>
      <c r="E19" s="9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  <c r="P19" s="1">
        <f t="shared" si="1"/>
        <v>34235</v>
      </c>
    </row>
    <row r="20" spans="1:16" s="17" customFormat="1" ht="19.5" customHeight="1">
      <c r="A20" s="2">
        <v>8</v>
      </c>
      <c r="B20" s="2"/>
      <c r="C20" s="1" t="s">
        <v>25</v>
      </c>
      <c r="D20" s="1">
        <v>811</v>
      </c>
      <c r="E20" s="9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  <c r="P20" s="1">
        <f t="shared" si="1"/>
        <v>34235</v>
      </c>
    </row>
    <row r="21" spans="1:16" s="17" customFormat="1" ht="19.5" customHeight="1">
      <c r="A21" s="2">
        <v>8</v>
      </c>
      <c r="B21" s="2"/>
      <c r="C21" s="1" t="s">
        <v>25</v>
      </c>
      <c r="D21" s="1">
        <v>812</v>
      </c>
      <c r="E21" s="9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  <c r="P21" s="1">
        <f t="shared" si="1"/>
        <v>34235</v>
      </c>
    </row>
    <row r="22" spans="1:16" s="17" customFormat="1" ht="19.5" customHeight="1">
      <c r="A22" s="2">
        <v>8</v>
      </c>
      <c r="B22" s="2"/>
      <c r="C22" s="1" t="s">
        <v>25</v>
      </c>
      <c r="D22" s="1">
        <v>813</v>
      </c>
      <c r="E22" s="9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34235</v>
      </c>
    </row>
    <row r="23" spans="1:16" s="17" customFormat="1" ht="19.5" customHeight="1">
      <c r="A23" s="2">
        <v>8</v>
      </c>
      <c r="B23" s="2"/>
      <c r="C23" s="1" t="s">
        <v>25</v>
      </c>
      <c r="D23" s="1">
        <v>814</v>
      </c>
      <c r="E23" s="9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34235</v>
      </c>
    </row>
    <row r="24" spans="1:16" s="17" customFormat="1" ht="19.5" customHeight="1">
      <c r="A24" s="2">
        <v>8</v>
      </c>
      <c r="B24" s="2"/>
      <c r="C24" s="1" t="s">
        <v>25</v>
      </c>
      <c r="D24" s="1">
        <v>815</v>
      </c>
      <c r="E24" s="9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34235</v>
      </c>
    </row>
    <row r="25" spans="1:16" s="17" customFormat="1" ht="19.5" customHeight="1">
      <c r="A25" s="2">
        <v>8</v>
      </c>
      <c r="B25" s="2"/>
      <c r="C25" s="1" t="s">
        <v>25</v>
      </c>
      <c r="D25" s="1">
        <v>816</v>
      </c>
      <c r="E25" s="9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34235</v>
      </c>
    </row>
    <row r="26" spans="1:16" s="17" customFormat="1" ht="19.5" customHeight="1">
      <c r="A26" s="2">
        <v>8</v>
      </c>
      <c r="B26" s="2"/>
      <c r="C26" s="1" t="s">
        <v>25</v>
      </c>
      <c r="D26" s="1">
        <v>817</v>
      </c>
      <c r="E26" s="9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34235</v>
      </c>
    </row>
    <row r="27" spans="1:16" s="17" customFormat="1" ht="19.5" customHeight="1">
      <c r="A27" s="2">
        <v>8</v>
      </c>
      <c r="B27" s="2"/>
      <c r="C27" s="1" t="s">
        <v>25</v>
      </c>
      <c r="D27" s="1">
        <v>818</v>
      </c>
      <c r="E27" s="9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34235</v>
      </c>
    </row>
    <row r="28" spans="1:16" s="17" customFormat="1" ht="19.5" customHeight="1">
      <c r="A28" s="2">
        <v>8</v>
      </c>
      <c r="B28" s="2"/>
      <c r="C28" s="1" t="s">
        <v>25</v>
      </c>
      <c r="D28" s="1">
        <v>819</v>
      </c>
      <c r="E28" s="9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34235</v>
      </c>
    </row>
    <row r="29" spans="1:16" s="17" customFormat="1" ht="19.5" customHeight="1">
      <c r="A29" s="2"/>
      <c r="B29" s="2"/>
      <c r="C29" s="1" t="s">
        <v>25</v>
      </c>
      <c r="D29" s="1">
        <v>820</v>
      </c>
      <c r="E29" s="9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34235</v>
      </c>
    </row>
    <row r="30" spans="1:16" s="17" customFormat="1" ht="19.5" customHeight="1">
      <c r="A30" s="2"/>
      <c r="B30" s="2"/>
      <c r="C30" s="1" t="s">
        <v>25</v>
      </c>
      <c r="D30" s="1">
        <v>821</v>
      </c>
      <c r="E30" s="9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34235</v>
      </c>
    </row>
    <row r="31" spans="1:16" s="17" customFormat="1" ht="19.5" customHeight="1">
      <c r="A31" s="2"/>
      <c r="B31" s="2"/>
      <c r="C31" s="1" t="s">
        <v>25</v>
      </c>
      <c r="D31" s="1">
        <v>822</v>
      </c>
      <c r="E31" s="9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34235</v>
      </c>
    </row>
    <row r="32" spans="1:16" s="17" customFormat="1" ht="19.5" customHeight="1">
      <c r="A32" s="2"/>
      <c r="B32" s="2"/>
      <c r="C32" s="1" t="s">
        <v>25</v>
      </c>
      <c r="D32" s="1">
        <v>823</v>
      </c>
      <c r="E32" s="9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34235</v>
      </c>
    </row>
    <row r="33" spans="1:16" s="17" customFormat="1" ht="19.5" customHeight="1">
      <c r="A33" s="2"/>
      <c r="B33" s="2"/>
      <c r="C33" s="1" t="s">
        <v>25</v>
      </c>
      <c r="D33" s="1">
        <v>824</v>
      </c>
      <c r="E33" s="9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34235</v>
      </c>
    </row>
    <row r="34" spans="1:16" s="17" customFormat="1" ht="19.5" customHeight="1">
      <c r="A34" s="2"/>
      <c r="B34" s="2"/>
      <c r="C34" s="1" t="s">
        <v>25</v>
      </c>
      <c r="D34" s="1">
        <v>825</v>
      </c>
      <c r="E34" s="9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34235</v>
      </c>
    </row>
    <row r="35" spans="1:16" s="17" customFormat="1" ht="19.5" customHeight="1">
      <c r="A35" s="2"/>
      <c r="B35" s="2"/>
      <c r="C35" s="1" t="s">
        <v>25</v>
      </c>
      <c r="D35" s="1">
        <v>826</v>
      </c>
      <c r="E35" s="9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34235</v>
      </c>
    </row>
    <row r="36" spans="1:16" s="17" customFormat="1" ht="19.5" customHeight="1">
      <c r="A36" s="2"/>
      <c r="B36" s="2"/>
      <c r="C36" s="1" t="s">
        <v>25</v>
      </c>
      <c r="D36" s="1">
        <v>827</v>
      </c>
      <c r="E36" s="9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34235</v>
      </c>
    </row>
    <row r="37" spans="1:16" s="17" customFormat="1" ht="19.5" customHeight="1">
      <c r="A37" s="2"/>
      <c r="B37" s="2"/>
      <c r="C37" s="1" t="s">
        <v>25</v>
      </c>
      <c r="D37" s="1">
        <v>828</v>
      </c>
      <c r="E37" s="9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34235</v>
      </c>
    </row>
    <row r="38" spans="1:16" s="17" customFormat="1" ht="19.5" customHeight="1">
      <c r="A38" s="2"/>
      <c r="B38" s="2"/>
      <c r="C38" s="1" t="s">
        <v>25</v>
      </c>
      <c r="D38" s="1">
        <v>829</v>
      </c>
      <c r="E38" s="9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34235</v>
      </c>
    </row>
    <row r="39" spans="1:16" s="17" customFormat="1" ht="19.5" customHeight="1">
      <c r="A39" s="2"/>
      <c r="B39" s="2"/>
      <c r="C39" s="1" t="s">
        <v>25</v>
      </c>
      <c r="D39" s="1">
        <v>830</v>
      </c>
      <c r="E39" s="9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34235</v>
      </c>
    </row>
    <row r="40" spans="1:16" s="17" customFormat="1" ht="19.5" customHeight="1">
      <c r="A40" s="2"/>
      <c r="B40" s="2"/>
      <c r="C40" s="1" t="s">
        <v>25</v>
      </c>
      <c r="D40" s="1">
        <v>831</v>
      </c>
      <c r="E40" s="9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34235</v>
      </c>
    </row>
    <row r="41" spans="1:16" s="17" customFormat="1" ht="19.5" customHeight="1">
      <c r="A41" s="2"/>
      <c r="B41" s="2"/>
      <c r="C41" s="1" t="s">
        <v>25</v>
      </c>
      <c r="D41" s="1">
        <v>832</v>
      </c>
      <c r="E41" s="9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34235</v>
      </c>
    </row>
    <row r="42" spans="1:16" s="17" customFormat="1" ht="19.5" customHeight="1">
      <c r="A42" s="2"/>
      <c r="B42" s="2"/>
      <c r="C42" s="1" t="s">
        <v>25</v>
      </c>
      <c r="D42" s="1">
        <v>833</v>
      </c>
      <c r="E42" s="10"/>
      <c r="F42" s="7"/>
      <c r="G42" s="7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34235</v>
      </c>
    </row>
    <row r="43" spans="1:16" s="17" customFormat="1" ht="19.5" customHeight="1">
      <c r="A43" s="2"/>
      <c r="B43" s="2"/>
      <c r="C43" s="1" t="s">
        <v>25</v>
      </c>
      <c r="D43" s="1">
        <v>834</v>
      </c>
      <c r="E43" s="11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34235</v>
      </c>
    </row>
    <row r="44" spans="1:16" s="17" customFormat="1" ht="19.5" customHeight="1">
      <c r="A44" s="2"/>
      <c r="B44" s="2"/>
      <c r="C44" s="1" t="s">
        <v>25</v>
      </c>
      <c r="D44" s="1">
        <v>835</v>
      </c>
      <c r="E44" s="11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34235</v>
      </c>
    </row>
    <row r="45" spans="1:16" s="17" customFormat="1" ht="19.5" customHeight="1">
      <c r="A45" s="2"/>
      <c r="B45" s="2"/>
      <c r="C45" s="1" t="s">
        <v>25</v>
      </c>
      <c r="D45" s="1">
        <v>836</v>
      </c>
      <c r="E45" s="11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34235</v>
      </c>
    </row>
    <row r="46" spans="1:16" s="17" customFormat="1" ht="19.5" customHeight="1">
      <c r="A46" s="2"/>
      <c r="B46" s="2"/>
      <c r="C46" s="1" t="s">
        <v>25</v>
      </c>
      <c r="D46" s="1">
        <v>837</v>
      </c>
      <c r="E46" s="1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17" customFormat="1" ht="19.5" customHeight="1">
      <c r="A47" s="2"/>
      <c r="B47" s="2"/>
      <c r="C47" s="1" t="s">
        <v>25</v>
      </c>
      <c r="D47" s="1">
        <v>838</v>
      </c>
      <c r="E47" s="1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18" customFormat="1" ht="19.5" customHeight="1">
      <c r="A48" s="19"/>
      <c r="B48" s="19"/>
      <c r="C48" s="20"/>
      <c r="D48" s="6"/>
      <c r="E48" s="5" t="s">
        <v>20</v>
      </c>
      <c r="F48" s="6">
        <f>SUM(F5:F47)</f>
        <v>1000</v>
      </c>
      <c r="G48" s="6">
        <f>SUM(G5:G47)</f>
        <v>0</v>
      </c>
      <c r="H48" s="6">
        <f aca="true" t="shared" si="2" ref="H48:N48">SUM(H5:H47)</f>
        <v>0</v>
      </c>
      <c r="I48" s="6">
        <f t="shared" si="2"/>
        <v>0</v>
      </c>
      <c r="J48" s="6">
        <f t="shared" si="2"/>
        <v>0</v>
      </c>
      <c r="K48" s="6">
        <f t="shared" si="2"/>
        <v>17587</v>
      </c>
      <c r="L48" s="6">
        <f t="shared" si="2"/>
        <v>0</v>
      </c>
      <c r="M48" s="6">
        <f t="shared" si="2"/>
        <v>0</v>
      </c>
      <c r="N48" s="6">
        <f t="shared" si="2"/>
        <v>0</v>
      </c>
      <c r="O48" s="6">
        <f t="shared" si="0"/>
        <v>17587</v>
      </c>
      <c r="P48" s="1">
        <f>F48-O48</f>
        <v>-16587</v>
      </c>
    </row>
    <row r="49" spans="1:16" s="18" customFormat="1" ht="19.5" customHeight="1">
      <c r="A49" s="19"/>
      <c r="B49" s="19"/>
      <c r="C49" s="20"/>
      <c r="D49" s="6"/>
      <c r="E49" s="5" t="s">
        <v>21</v>
      </c>
      <c r="F49" s="6">
        <f>F48+'07分類帳'!F49</f>
        <v>51822</v>
      </c>
      <c r="G49" s="6">
        <f>G48+'07分類帳'!G49</f>
        <v>0</v>
      </c>
      <c r="H49" s="6">
        <f>H48+'07分類帳'!H49</f>
        <v>0</v>
      </c>
      <c r="I49" s="6">
        <f>I48+'07分類帳'!I49</f>
        <v>0</v>
      </c>
      <c r="J49" s="6">
        <f>J48+'07分類帳'!J49</f>
        <v>0</v>
      </c>
      <c r="K49" s="6">
        <f>K48+'07分類帳'!K49</f>
        <v>17587</v>
      </c>
      <c r="L49" s="6">
        <f>L48+'07分類帳'!L49</f>
        <v>0</v>
      </c>
      <c r="M49" s="6">
        <f>M48+'07分類帳'!M49</f>
        <v>0</v>
      </c>
      <c r="N49" s="6">
        <f>N48+'07分類帳'!N49</f>
        <v>0</v>
      </c>
      <c r="O49" s="6">
        <f>O48+'07分類帳'!O49</f>
        <v>17587</v>
      </c>
      <c r="P49" s="6">
        <f>F49-O49</f>
        <v>34235</v>
      </c>
    </row>
    <row r="50" spans="1:16" ht="44.25" customHeight="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</row>
    <row r="51" spans="1:16" s="16" customFormat="1" ht="60" customHeight="1">
      <c r="A51" s="22"/>
      <c r="B51" s="22"/>
      <c r="C51" s="22"/>
      <c r="D51" s="22"/>
      <c r="E51" s="43" t="s">
        <v>122</v>
      </c>
      <c r="F51" s="4" t="s">
        <v>27</v>
      </c>
      <c r="G51" s="4" t="s">
        <v>49</v>
      </c>
      <c r="H51" s="4" t="s">
        <v>126</v>
      </c>
      <c r="I51" s="4" t="s">
        <v>121</v>
      </c>
      <c r="J51" s="54" t="s">
        <v>128</v>
      </c>
      <c r="K51" s="4" t="s">
        <v>28</v>
      </c>
      <c r="L51" s="4" t="s">
        <v>131</v>
      </c>
      <c r="M51" s="4"/>
      <c r="N51" s="4"/>
      <c r="O51" s="68" t="s">
        <v>119</v>
      </c>
      <c r="P51" s="69"/>
    </row>
    <row r="52" spans="1:16" ht="41.25" customHeight="1">
      <c r="A52" s="21"/>
      <c r="B52" s="21"/>
      <c r="C52" s="21"/>
      <c r="D52" s="21"/>
      <c r="E52" s="12"/>
      <c r="F52" s="51"/>
      <c r="G52" s="51"/>
      <c r="H52" s="51"/>
      <c r="I52" s="14"/>
      <c r="J52" s="14"/>
      <c r="K52" s="14">
        <v>1000</v>
      </c>
      <c r="L52" s="13"/>
      <c r="M52" s="52"/>
      <c r="N52" s="52"/>
      <c r="O52" s="70">
        <f>SUM(F52:N52)</f>
        <v>1000</v>
      </c>
      <c r="P52" s="71"/>
    </row>
  </sheetData>
  <sheetProtection/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selection activeCell="C4" sqref="C4:C11"/>
    </sheetView>
  </sheetViews>
  <sheetFormatPr defaultColWidth="8.875" defaultRowHeight="16.5"/>
  <cols>
    <col min="1" max="1" width="13.875" style="44" customWidth="1"/>
    <col min="2" max="2" width="12.625" style="49" customWidth="1"/>
    <col min="3" max="3" width="42.375" style="44" customWidth="1"/>
    <col min="4" max="4" width="14.875" style="44" customWidth="1"/>
    <col min="5" max="5" width="13.625" style="49" customWidth="1"/>
    <col min="6" max="6" width="12.625" style="44" customWidth="1"/>
    <col min="7" max="7" width="13.25390625" style="49" customWidth="1"/>
    <col min="8" max="8" width="11.75390625" style="44" customWidth="1"/>
    <col min="9" max="16384" width="8.875" style="44" customWidth="1"/>
  </cols>
  <sheetData>
    <row r="1" spans="1:8" ht="25.5">
      <c r="A1" s="74" t="str">
        <f>'07結算'!A1:C1</f>
        <v>   嘉義縣梅山鄉太興國民小學</v>
      </c>
      <c r="B1" s="74"/>
      <c r="C1" s="74"/>
      <c r="D1" s="73" t="s">
        <v>134</v>
      </c>
      <c r="E1" s="73"/>
      <c r="F1" s="73"/>
      <c r="G1" s="73"/>
      <c r="H1" s="73"/>
    </row>
    <row r="2" spans="1:8" ht="25.5" customHeight="1">
      <c r="A2" s="72" t="s">
        <v>36</v>
      </c>
      <c r="B2" s="72"/>
      <c r="C2" s="72"/>
      <c r="D2" s="72" t="s">
        <v>37</v>
      </c>
      <c r="E2" s="72"/>
      <c r="F2" s="72"/>
      <c r="G2" s="72" t="s">
        <v>38</v>
      </c>
      <c r="H2" s="72"/>
    </row>
    <row r="3" spans="1:8" ht="25.5" customHeight="1">
      <c r="A3" s="3" t="s">
        <v>39</v>
      </c>
      <c r="B3" s="45" t="s">
        <v>40</v>
      </c>
      <c r="C3" s="3" t="s">
        <v>41</v>
      </c>
      <c r="D3" s="3" t="s">
        <v>42</v>
      </c>
      <c r="E3" s="45" t="s">
        <v>43</v>
      </c>
      <c r="F3" s="3" t="s">
        <v>44</v>
      </c>
      <c r="G3" s="45" t="s">
        <v>43</v>
      </c>
      <c r="H3" s="3" t="s">
        <v>44</v>
      </c>
    </row>
    <row r="4" spans="1:8" ht="25.5" customHeight="1">
      <c r="A4" s="3" t="s">
        <v>45</v>
      </c>
      <c r="B4" s="46">
        <f>'08分類帳'!P4</f>
        <v>50822</v>
      </c>
      <c r="C4" s="75" t="s">
        <v>151</v>
      </c>
      <c r="D4" s="3" t="s">
        <v>46</v>
      </c>
      <c r="E4" s="46">
        <f>'08分類帳'!G48</f>
        <v>0</v>
      </c>
      <c r="F4" s="47">
        <f>E4/E13</f>
        <v>0</v>
      </c>
      <c r="G4" s="46">
        <f>'08分類帳'!G49</f>
        <v>0</v>
      </c>
      <c r="H4" s="47">
        <f>G4/G13</f>
        <v>0</v>
      </c>
    </row>
    <row r="5" spans="1:8" ht="25.5" customHeight="1">
      <c r="A5" s="3" t="s">
        <v>47</v>
      </c>
      <c r="B5" s="46">
        <f>'08分類帳'!F52</f>
        <v>0</v>
      </c>
      <c r="C5" s="76"/>
      <c r="D5" s="3" t="s">
        <v>48</v>
      </c>
      <c r="E5" s="46">
        <f>'08分類帳'!H48</f>
        <v>0</v>
      </c>
      <c r="F5" s="47">
        <f>E5/E13</f>
        <v>0</v>
      </c>
      <c r="G5" s="46">
        <f>'08分類帳'!H49</f>
        <v>0</v>
      </c>
      <c r="H5" s="47">
        <f>G5/G13</f>
        <v>0</v>
      </c>
    </row>
    <row r="6" spans="1:8" ht="29.25" customHeight="1">
      <c r="A6" s="4" t="s">
        <v>49</v>
      </c>
      <c r="B6" s="46">
        <f>'08分類帳'!G52</f>
        <v>0</v>
      </c>
      <c r="C6" s="76"/>
      <c r="D6" s="3" t="s">
        <v>50</v>
      </c>
      <c r="E6" s="46">
        <f>'08分類帳'!I48</f>
        <v>0</v>
      </c>
      <c r="F6" s="47">
        <f>E6/E13</f>
        <v>0</v>
      </c>
      <c r="G6" s="46">
        <f>'08分類帳'!I49</f>
        <v>0</v>
      </c>
      <c r="H6" s="47">
        <f>G6/G13</f>
        <v>0</v>
      </c>
    </row>
    <row r="7" spans="1:8" ht="30" customHeight="1">
      <c r="A7" s="54" t="s">
        <v>126</v>
      </c>
      <c r="B7" s="46">
        <f>'08分類帳'!H52</f>
        <v>0</v>
      </c>
      <c r="C7" s="76"/>
      <c r="D7" s="3" t="s">
        <v>9</v>
      </c>
      <c r="E7" s="46">
        <f>'08分類帳'!J48</f>
        <v>0</v>
      </c>
      <c r="F7" s="47">
        <f>E7/E13</f>
        <v>0</v>
      </c>
      <c r="G7" s="46">
        <f>'08分類帳'!J49</f>
        <v>0</v>
      </c>
      <c r="H7" s="47">
        <f>G7/G13</f>
        <v>0</v>
      </c>
    </row>
    <row r="8" spans="1:8" ht="30" customHeight="1">
      <c r="A8" s="54" t="s">
        <v>120</v>
      </c>
      <c r="B8" s="46">
        <f>'08分類帳'!I52</f>
        <v>0</v>
      </c>
      <c r="C8" s="76"/>
      <c r="D8" s="3" t="s">
        <v>17</v>
      </c>
      <c r="E8" s="46">
        <f>'08分類帳'!K48</f>
        <v>17587</v>
      </c>
      <c r="F8" s="47">
        <f>E8/E13</f>
        <v>1</v>
      </c>
      <c r="G8" s="46">
        <f>'08分類帳'!K49</f>
        <v>17587</v>
      </c>
      <c r="H8" s="47">
        <f>G8/G13</f>
        <v>1</v>
      </c>
    </row>
    <row r="9" spans="1:8" ht="32.25" customHeight="1">
      <c r="A9" s="54" t="s">
        <v>128</v>
      </c>
      <c r="B9" s="46">
        <f>'08分類帳'!J52</f>
        <v>0</v>
      </c>
      <c r="C9" s="76"/>
      <c r="D9" s="3" t="s">
        <v>51</v>
      </c>
      <c r="E9" s="46">
        <f>'08分類帳'!L48</f>
        <v>0</v>
      </c>
      <c r="F9" s="47">
        <f>E9/E13</f>
        <v>0</v>
      </c>
      <c r="G9" s="46">
        <f>'08分類帳'!L49</f>
        <v>0</v>
      </c>
      <c r="H9" s="47">
        <f>G9/G13</f>
        <v>0</v>
      </c>
    </row>
    <row r="10" spans="1:8" ht="30" customHeight="1">
      <c r="A10" s="3" t="s">
        <v>118</v>
      </c>
      <c r="B10" s="46">
        <f>'08分類帳'!K52</f>
        <v>1000</v>
      </c>
      <c r="C10" s="76"/>
      <c r="D10" s="3" t="s">
        <v>52</v>
      </c>
      <c r="E10" s="46">
        <f>'08分類帳'!M48</f>
        <v>0</v>
      </c>
      <c r="F10" s="47">
        <f>E10/E13</f>
        <v>0</v>
      </c>
      <c r="G10" s="46">
        <f>'08分類帳'!M49</f>
        <v>0</v>
      </c>
      <c r="H10" s="47">
        <f>G10/G13</f>
        <v>0</v>
      </c>
    </row>
    <row r="11" spans="1:8" ht="36" customHeight="1">
      <c r="A11" s="43" t="s">
        <v>131</v>
      </c>
      <c r="B11" s="46">
        <f>'08分類帳'!L52</f>
        <v>0</v>
      </c>
      <c r="C11" s="76"/>
      <c r="D11" s="3" t="s">
        <v>10</v>
      </c>
      <c r="E11" s="46">
        <f>'08分類帳'!N48</f>
        <v>0</v>
      </c>
      <c r="F11" s="47">
        <f>E11/E13</f>
        <v>0</v>
      </c>
      <c r="G11" s="46">
        <f>'08分類帳'!N49</f>
        <v>0</v>
      </c>
      <c r="H11" s="47">
        <f>G11/G13</f>
        <v>0</v>
      </c>
    </row>
    <row r="12" spans="1:8" ht="30.75" customHeight="1">
      <c r="A12" s="3"/>
      <c r="B12" s="46">
        <f>'08分類帳'!M52</f>
        <v>0</v>
      </c>
      <c r="C12" s="77" t="s">
        <v>127</v>
      </c>
      <c r="D12" s="43"/>
      <c r="E12" s="46"/>
      <c r="F12" s="47"/>
      <c r="G12" s="46"/>
      <c r="H12" s="47"/>
    </row>
    <row r="13" spans="1:8" ht="27" customHeight="1">
      <c r="A13" s="3"/>
      <c r="B13" s="46">
        <f>'08分類帳'!N52</f>
        <v>0</v>
      </c>
      <c r="C13" s="77"/>
      <c r="D13" s="3" t="s">
        <v>53</v>
      </c>
      <c r="E13" s="46">
        <f>SUM(E4:E12)</f>
        <v>17587</v>
      </c>
      <c r="F13" s="47">
        <f>E13/E13</f>
        <v>1</v>
      </c>
      <c r="G13" s="46">
        <f>SUM(G4:G12)</f>
        <v>17587</v>
      </c>
      <c r="H13" s="48">
        <f>G13/G13</f>
        <v>1</v>
      </c>
    </row>
    <row r="14" spans="1:8" ht="33" customHeight="1">
      <c r="A14" s="3" t="s">
        <v>54</v>
      </c>
      <c r="B14" s="46">
        <f>SUM(B5:B13)</f>
        <v>1000</v>
      </c>
      <c r="C14" s="77"/>
      <c r="D14" s="3" t="s">
        <v>55</v>
      </c>
      <c r="E14" s="46">
        <f>'08分類帳'!P49</f>
        <v>34235</v>
      </c>
      <c r="F14" s="47"/>
      <c r="G14" s="46">
        <f>E14</f>
        <v>34235</v>
      </c>
      <c r="H14" s="50"/>
    </row>
    <row r="15" spans="1:8" ht="33" customHeight="1">
      <c r="A15" s="3" t="s">
        <v>11</v>
      </c>
      <c r="B15" s="46">
        <f>B14+B4</f>
        <v>51822</v>
      </c>
      <c r="C15" s="78"/>
      <c r="D15" s="3" t="s">
        <v>11</v>
      </c>
      <c r="E15" s="46">
        <f>E13+E14</f>
        <v>51822</v>
      </c>
      <c r="F15" s="48">
        <f>SUM(F4:F11)</f>
        <v>1</v>
      </c>
      <c r="G15" s="46">
        <f>G13+G14</f>
        <v>51822</v>
      </c>
      <c r="H15" s="48">
        <f>SUM(H4:H11)</f>
        <v>1</v>
      </c>
    </row>
    <row r="16" spans="1:8" ht="66.75" customHeight="1">
      <c r="A16" s="3" t="s">
        <v>56</v>
      </c>
      <c r="B16" s="79" t="s">
        <v>57</v>
      </c>
      <c r="C16" s="79"/>
      <c r="D16" s="79"/>
      <c r="E16" s="79"/>
      <c r="F16" s="79"/>
      <c r="G16" s="79"/>
      <c r="H16" s="79"/>
    </row>
    <row r="17" spans="1:8" ht="27" customHeight="1">
      <c r="A17" s="80" t="s">
        <v>58</v>
      </c>
      <c r="B17" s="80"/>
      <c r="C17" s="80"/>
      <c r="D17" s="80"/>
      <c r="E17" s="80"/>
      <c r="F17" s="80"/>
      <c r="G17" s="80"/>
      <c r="H17" s="80"/>
    </row>
  </sheetData>
  <sheetProtection/>
  <mergeCells count="9">
    <mergeCell ref="D1:H1"/>
    <mergeCell ref="A1:C1"/>
    <mergeCell ref="C4:C11"/>
    <mergeCell ref="C12:C15"/>
    <mergeCell ref="B16:H16"/>
    <mergeCell ref="A17:H17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E14" sqref="E14:E15"/>
    </sheetView>
  </sheetViews>
  <sheetFormatPr defaultColWidth="8.875" defaultRowHeight="16.5"/>
  <cols>
    <col min="1" max="2" width="2.75390625" style="15" customWidth="1"/>
    <col min="3" max="3" width="2.50390625" style="15" customWidth="1"/>
    <col min="4" max="4" width="4.00390625" style="15" customWidth="1"/>
    <col min="5" max="5" width="19.25390625" style="15" customWidth="1"/>
    <col min="6" max="6" width="9.75390625" style="15" customWidth="1"/>
    <col min="7" max="7" width="9.125" style="15" customWidth="1"/>
    <col min="8" max="8" width="10.125" style="15" customWidth="1"/>
    <col min="9" max="9" width="8.75390625" style="15" customWidth="1"/>
    <col min="10" max="10" width="8.625" style="15" customWidth="1"/>
    <col min="11" max="12" width="9.25390625" style="15" customWidth="1"/>
    <col min="13" max="13" width="9.625" style="15" customWidth="1"/>
    <col min="14" max="14" width="8.625" style="15" customWidth="1"/>
    <col min="15" max="15" width="10.625" style="15" customWidth="1"/>
    <col min="16" max="16" width="11.00390625" style="15" customWidth="1"/>
    <col min="17" max="16384" width="8.875" style="15" customWidth="1"/>
  </cols>
  <sheetData>
    <row r="1" spans="1:16" ht="33" customHeight="1">
      <c r="A1" s="66" t="str">
        <f>'08分類帳'!A1:I1</f>
        <v>嘉義縣梅山鄉太興國民小學</v>
      </c>
      <c r="B1" s="67"/>
      <c r="C1" s="67"/>
      <c r="D1" s="67"/>
      <c r="E1" s="67"/>
      <c r="F1" s="67"/>
      <c r="G1" s="67"/>
      <c r="H1" s="67"/>
      <c r="I1" s="67"/>
      <c r="J1" s="64" t="s">
        <v>136</v>
      </c>
      <c r="K1" s="64"/>
      <c r="L1" s="64"/>
      <c r="M1" s="64"/>
      <c r="N1" s="64"/>
      <c r="O1" s="64"/>
      <c r="P1" s="65"/>
    </row>
    <row r="2" spans="1:16" s="16" customFormat="1" ht="16.5">
      <c r="A2" s="72" t="str">
        <f>'07分類帳'!A2:B2</f>
        <v>103年</v>
      </c>
      <c r="B2" s="72"/>
      <c r="C2" s="72" t="s">
        <v>4</v>
      </c>
      <c r="D2" s="72"/>
      <c r="E2" s="72" t="s">
        <v>12</v>
      </c>
      <c r="F2" s="3" t="s">
        <v>5</v>
      </c>
      <c r="G2" s="72" t="s">
        <v>34</v>
      </c>
      <c r="H2" s="72"/>
      <c r="I2" s="72"/>
      <c r="J2" s="72"/>
      <c r="K2" s="72"/>
      <c r="L2" s="72"/>
      <c r="M2" s="72"/>
      <c r="N2" s="72"/>
      <c r="O2" s="72"/>
      <c r="P2" s="72" t="s">
        <v>16</v>
      </c>
    </row>
    <row r="3" spans="1:16" s="16" customFormat="1" ht="28.5">
      <c r="A3" s="3" t="s">
        <v>0</v>
      </c>
      <c r="B3" s="3" t="s">
        <v>1</v>
      </c>
      <c r="C3" s="3" t="s">
        <v>2</v>
      </c>
      <c r="D3" s="3" t="s">
        <v>3</v>
      </c>
      <c r="E3" s="72"/>
      <c r="F3" s="3" t="s">
        <v>6</v>
      </c>
      <c r="G3" s="3" t="s">
        <v>7</v>
      </c>
      <c r="H3" s="3" t="s">
        <v>26</v>
      </c>
      <c r="I3" s="3" t="s">
        <v>8</v>
      </c>
      <c r="J3" s="3" t="s">
        <v>9</v>
      </c>
      <c r="K3" s="3" t="s">
        <v>17</v>
      </c>
      <c r="L3" s="4" t="s">
        <v>19</v>
      </c>
      <c r="M3" s="4" t="s">
        <v>18</v>
      </c>
      <c r="N3" s="3" t="s">
        <v>10</v>
      </c>
      <c r="O3" s="3" t="s">
        <v>11</v>
      </c>
      <c r="P3" s="72"/>
    </row>
    <row r="4" spans="1:16" s="17" customFormat="1" ht="19.5" customHeight="1">
      <c r="A4" s="2">
        <v>8</v>
      </c>
      <c r="B4" s="2">
        <v>1</v>
      </c>
      <c r="C4" s="1" t="s">
        <v>23</v>
      </c>
      <c r="D4" s="1" t="s">
        <v>23</v>
      </c>
      <c r="E4" s="60" t="s">
        <v>150</v>
      </c>
      <c r="F4" s="58"/>
      <c r="G4" s="59"/>
      <c r="H4" s="59"/>
      <c r="I4" s="59"/>
      <c r="J4" s="59"/>
      <c r="K4" s="59"/>
      <c r="L4" s="59"/>
      <c r="M4" s="59"/>
      <c r="N4" s="59"/>
      <c r="O4" s="59"/>
      <c r="P4" s="1">
        <f>'08分類帳'!P49</f>
        <v>34235</v>
      </c>
    </row>
    <row r="5" spans="1:16" s="17" customFormat="1" ht="19.5" customHeight="1">
      <c r="A5" s="2">
        <v>9</v>
      </c>
      <c r="B5" s="2"/>
      <c r="C5" s="1" t="s">
        <v>24</v>
      </c>
      <c r="D5" s="1">
        <v>901</v>
      </c>
      <c r="E5" s="62" t="s">
        <v>156</v>
      </c>
      <c r="F5" s="1">
        <v>9380</v>
      </c>
      <c r="G5" s="1"/>
      <c r="H5" s="1"/>
      <c r="I5" s="1"/>
      <c r="J5" s="1"/>
      <c r="K5" s="1"/>
      <c r="L5" s="1"/>
      <c r="M5" s="1"/>
      <c r="N5" s="1"/>
      <c r="O5" s="1">
        <f aca="true" t="shared" si="0" ref="O5:O49">SUM(G5:N5)</f>
        <v>0</v>
      </c>
      <c r="P5" s="1">
        <f aca="true" t="shared" si="1" ref="P5:P45">P4+F5-O5</f>
        <v>43615</v>
      </c>
    </row>
    <row r="6" spans="1:16" s="17" customFormat="1" ht="19.5" customHeight="1">
      <c r="A6" s="2">
        <v>9</v>
      </c>
      <c r="B6" s="2"/>
      <c r="C6" s="1" t="s">
        <v>24</v>
      </c>
      <c r="D6" s="1">
        <v>902</v>
      </c>
      <c r="E6" s="62" t="s">
        <v>157</v>
      </c>
      <c r="F6" s="1">
        <v>16750</v>
      </c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60365</v>
      </c>
    </row>
    <row r="7" spans="1:16" s="17" customFormat="1" ht="19.5" customHeight="1">
      <c r="A7" s="2">
        <v>9</v>
      </c>
      <c r="B7" s="2"/>
      <c r="C7" s="1" t="s">
        <v>24</v>
      </c>
      <c r="D7" s="1">
        <v>903</v>
      </c>
      <c r="E7" s="62" t="s">
        <v>158</v>
      </c>
      <c r="F7" s="1">
        <v>3000</v>
      </c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63365</v>
      </c>
    </row>
    <row r="8" spans="1:16" s="17" customFormat="1" ht="19.5" customHeight="1">
      <c r="A8" s="2">
        <v>9</v>
      </c>
      <c r="B8" s="2"/>
      <c r="C8" s="1" t="s">
        <v>24</v>
      </c>
      <c r="D8" s="1">
        <v>904</v>
      </c>
      <c r="E8" s="62" t="s">
        <v>159</v>
      </c>
      <c r="F8" s="1">
        <v>5000</v>
      </c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68365</v>
      </c>
    </row>
    <row r="9" spans="1:16" s="17" customFormat="1" ht="19.5" customHeight="1">
      <c r="A9" s="2">
        <v>9</v>
      </c>
      <c r="B9" s="2"/>
      <c r="C9" s="1" t="s">
        <v>24</v>
      </c>
      <c r="D9" s="1">
        <v>905</v>
      </c>
      <c r="E9" s="9"/>
      <c r="F9" s="1"/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  <c r="P9" s="1">
        <f t="shared" si="1"/>
        <v>68365</v>
      </c>
    </row>
    <row r="10" spans="1:16" s="17" customFormat="1" ht="19.5" customHeight="1">
      <c r="A10" s="2">
        <v>9</v>
      </c>
      <c r="B10" s="2"/>
      <c r="C10" s="1" t="s">
        <v>25</v>
      </c>
      <c r="D10" s="1">
        <v>901</v>
      </c>
      <c r="E10" s="62" t="s">
        <v>160</v>
      </c>
      <c r="F10" s="1"/>
      <c r="G10" s="1"/>
      <c r="H10" s="1"/>
      <c r="I10" s="1"/>
      <c r="J10" s="1"/>
      <c r="K10" s="1"/>
      <c r="L10" s="1"/>
      <c r="M10" s="1"/>
      <c r="N10" s="1">
        <v>756</v>
      </c>
      <c r="O10" s="1">
        <f t="shared" si="0"/>
        <v>756</v>
      </c>
      <c r="P10" s="1">
        <f t="shared" si="1"/>
        <v>67609</v>
      </c>
    </row>
    <row r="11" spans="1:16" s="17" customFormat="1" ht="19.5" customHeight="1">
      <c r="A11" s="2">
        <v>9</v>
      </c>
      <c r="B11" s="2"/>
      <c r="C11" s="1" t="s">
        <v>25</v>
      </c>
      <c r="D11" s="1">
        <v>902</v>
      </c>
      <c r="E11" s="62" t="s">
        <v>161</v>
      </c>
      <c r="F11" s="1"/>
      <c r="G11" s="1"/>
      <c r="H11" s="1"/>
      <c r="I11" s="1"/>
      <c r="J11" s="1"/>
      <c r="K11" s="1"/>
      <c r="L11" s="1"/>
      <c r="M11" s="1"/>
      <c r="N11" s="1">
        <v>50</v>
      </c>
      <c r="O11" s="1">
        <f t="shared" si="0"/>
        <v>50</v>
      </c>
      <c r="P11" s="1">
        <f t="shared" si="1"/>
        <v>67559</v>
      </c>
    </row>
    <row r="12" spans="1:16" s="17" customFormat="1" ht="19.5" customHeight="1">
      <c r="A12" s="2">
        <v>9</v>
      </c>
      <c r="B12" s="2"/>
      <c r="C12" s="1" t="s">
        <v>25</v>
      </c>
      <c r="D12" s="1">
        <v>903</v>
      </c>
      <c r="E12" s="62" t="s">
        <v>162</v>
      </c>
      <c r="F12" s="1"/>
      <c r="G12" s="1"/>
      <c r="H12" s="1">
        <v>250</v>
      </c>
      <c r="I12" s="1"/>
      <c r="J12" s="1"/>
      <c r="K12" s="1"/>
      <c r="L12" s="1"/>
      <c r="M12" s="1"/>
      <c r="N12" s="1"/>
      <c r="O12" s="1">
        <f t="shared" si="0"/>
        <v>250</v>
      </c>
      <c r="P12" s="1">
        <f t="shared" si="1"/>
        <v>67309</v>
      </c>
    </row>
    <row r="13" spans="1:16" s="17" customFormat="1" ht="19.5" customHeight="1">
      <c r="A13" s="2">
        <v>9</v>
      </c>
      <c r="B13" s="2"/>
      <c r="C13" s="1" t="s">
        <v>25</v>
      </c>
      <c r="D13" s="1">
        <v>904</v>
      </c>
      <c r="E13" s="62" t="s">
        <v>163</v>
      </c>
      <c r="F13" s="1"/>
      <c r="G13" s="1"/>
      <c r="H13" s="1"/>
      <c r="I13" s="1">
        <v>3440</v>
      </c>
      <c r="J13" s="1"/>
      <c r="K13" s="1"/>
      <c r="L13" s="1"/>
      <c r="M13" s="1"/>
      <c r="N13" s="1"/>
      <c r="O13" s="1">
        <f t="shared" si="0"/>
        <v>3440</v>
      </c>
      <c r="P13" s="1">
        <f t="shared" si="1"/>
        <v>63869</v>
      </c>
    </row>
    <row r="14" spans="1:16" s="17" customFormat="1" ht="19.5" customHeight="1">
      <c r="A14" s="2">
        <v>9</v>
      </c>
      <c r="B14" s="2"/>
      <c r="C14" s="1" t="s">
        <v>25</v>
      </c>
      <c r="D14" s="1">
        <v>905</v>
      </c>
      <c r="E14" s="62" t="s">
        <v>164</v>
      </c>
      <c r="F14" s="1"/>
      <c r="G14" s="1"/>
      <c r="H14" s="1">
        <v>160</v>
      </c>
      <c r="I14" s="1"/>
      <c r="J14" s="1"/>
      <c r="K14" s="1"/>
      <c r="L14" s="1"/>
      <c r="M14" s="1"/>
      <c r="N14" s="1"/>
      <c r="O14" s="1">
        <f t="shared" si="0"/>
        <v>160</v>
      </c>
      <c r="P14" s="1">
        <f t="shared" si="1"/>
        <v>63709</v>
      </c>
    </row>
    <row r="15" spans="1:16" s="17" customFormat="1" ht="19.5" customHeight="1">
      <c r="A15" s="2">
        <v>9</v>
      </c>
      <c r="B15" s="2"/>
      <c r="C15" s="1" t="s">
        <v>25</v>
      </c>
      <c r="D15" s="1">
        <v>906</v>
      </c>
      <c r="E15" s="62" t="s">
        <v>165</v>
      </c>
      <c r="F15" s="1"/>
      <c r="G15" s="1"/>
      <c r="H15" s="1"/>
      <c r="I15" s="1"/>
      <c r="J15" s="1">
        <v>219</v>
      </c>
      <c r="K15" s="1"/>
      <c r="L15" s="1"/>
      <c r="M15" s="1"/>
      <c r="N15" s="1"/>
      <c r="O15" s="1">
        <f t="shared" si="0"/>
        <v>219</v>
      </c>
      <c r="P15" s="1">
        <f t="shared" si="1"/>
        <v>63490</v>
      </c>
    </row>
    <row r="16" spans="1:16" s="17" customFormat="1" ht="19.5" customHeight="1">
      <c r="A16" s="2">
        <v>9</v>
      </c>
      <c r="B16" s="2"/>
      <c r="C16" s="1" t="s">
        <v>25</v>
      </c>
      <c r="D16" s="1">
        <v>907</v>
      </c>
      <c r="E16" s="62" t="s">
        <v>166</v>
      </c>
      <c r="F16" s="1"/>
      <c r="G16" s="1"/>
      <c r="H16" s="1"/>
      <c r="I16" s="1"/>
      <c r="J16" s="1">
        <v>290</v>
      </c>
      <c r="K16" s="1"/>
      <c r="L16" s="1"/>
      <c r="M16" s="1"/>
      <c r="N16" s="1"/>
      <c r="O16" s="1">
        <f t="shared" si="0"/>
        <v>290</v>
      </c>
      <c r="P16" s="1">
        <f t="shared" si="1"/>
        <v>63200</v>
      </c>
    </row>
    <row r="17" spans="1:16" s="17" customFormat="1" ht="19.5" customHeight="1">
      <c r="A17" s="2">
        <v>9</v>
      </c>
      <c r="B17" s="2"/>
      <c r="C17" s="1" t="s">
        <v>25</v>
      </c>
      <c r="D17" s="1">
        <v>908</v>
      </c>
      <c r="E17" s="62" t="s">
        <v>167</v>
      </c>
      <c r="F17" s="1"/>
      <c r="G17" s="1"/>
      <c r="H17" s="1"/>
      <c r="I17" s="1"/>
      <c r="J17" s="1"/>
      <c r="K17" s="1"/>
      <c r="L17" s="1"/>
      <c r="M17" s="1"/>
      <c r="N17" s="1">
        <v>65</v>
      </c>
      <c r="O17" s="1">
        <f t="shared" si="0"/>
        <v>65</v>
      </c>
      <c r="P17" s="1">
        <f t="shared" si="1"/>
        <v>63135</v>
      </c>
    </row>
    <row r="18" spans="1:16" s="17" customFormat="1" ht="19.5" customHeight="1">
      <c r="A18" s="2">
        <v>9</v>
      </c>
      <c r="B18" s="2"/>
      <c r="C18" s="1" t="s">
        <v>25</v>
      </c>
      <c r="D18" s="1">
        <v>909</v>
      </c>
      <c r="E18" s="62" t="s">
        <v>164</v>
      </c>
      <c r="F18" s="1"/>
      <c r="G18" s="1"/>
      <c r="H18" s="1">
        <v>130</v>
      </c>
      <c r="I18" s="1"/>
      <c r="J18" s="1"/>
      <c r="K18" s="1"/>
      <c r="L18" s="1"/>
      <c r="M18" s="1"/>
      <c r="N18" s="1"/>
      <c r="O18" s="1">
        <f t="shared" si="0"/>
        <v>130</v>
      </c>
      <c r="P18" s="1">
        <f t="shared" si="1"/>
        <v>63005</v>
      </c>
    </row>
    <row r="19" spans="1:16" s="17" customFormat="1" ht="19.5" customHeight="1">
      <c r="A19" s="2">
        <v>9</v>
      </c>
      <c r="B19" s="2"/>
      <c r="C19" s="1" t="s">
        <v>25</v>
      </c>
      <c r="D19" s="1">
        <v>910</v>
      </c>
      <c r="E19" s="62" t="s">
        <v>168</v>
      </c>
      <c r="F19" s="1"/>
      <c r="G19" s="1">
        <v>3209</v>
      </c>
      <c r="H19" s="1"/>
      <c r="I19" s="1"/>
      <c r="J19" s="1"/>
      <c r="K19" s="1"/>
      <c r="L19" s="1"/>
      <c r="M19" s="1"/>
      <c r="N19" s="1"/>
      <c r="O19" s="1">
        <f t="shared" si="0"/>
        <v>3209</v>
      </c>
      <c r="P19" s="1">
        <f t="shared" si="1"/>
        <v>59796</v>
      </c>
    </row>
    <row r="20" spans="1:16" s="17" customFormat="1" ht="19.5" customHeight="1">
      <c r="A20" s="2">
        <v>9</v>
      </c>
      <c r="B20" s="2"/>
      <c r="C20" s="1" t="s">
        <v>25</v>
      </c>
      <c r="D20" s="1">
        <v>911</v>
      </c>
      <c r="E20" s="9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  <c r="P20" s="1">
        <f t="shared" si="1"/>
        <v>59796</v>
      </c>
    </row>
    <row r="21" spans="1:16" s="17" customFormat="1" ht="19.5" customHeight="1">
      <c r="A21" s="2">
        <v>9</v>
      </c>
      <c r="B21" s="2"/>
      <c r="C21" s="1" t="s">
        <v>25</v>
      </c>
      <c r="D21" s="1">
        <v>912</v>
      </c>
      <c r="E21" s="9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  <c r="P21" s="1">
        <f t="shared" si="1"/>
        <v>59796</v>
      </c>
    </row>
    <row r="22" spans="1:16" s="17" customFormat="1" ht="19.5" customHeight="1">
      <c r="A22" s="2">
        <v>9</v>
      </c>
      <c r="B22" s="2"/>
      <c r="C22" s="1" t="s">
        <v>25</v>
      </c>
      <c r="D22" s="1">
        <v>913</v>
      </c>
      <c r="E22" s="9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59796</v>
      </c>
    </row>
    <row r="23" spans="1:16" s="17" customFormat="1" ht="19.5" customHeight="1">
      <c r="A23" s="2">
        <v>9</v>
      </c>
      <c r="B23" s="2"/>
      <c r="C23" s="1" t="s">
        <v>25</v>
      </c>
      <c r="D23" s="1">
        <v>914</v>
      </c>
      <c r="E23" s="9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59796</v>
      </c>
    </row>
    <row r="24" spans="1:16" s="17" customFormat="1" ht="19.5" customHeight="1">
      <c r="A24" s="2">
        <v>9</v>
      </c>
      <c r="B24" s="2"/>
      <c r="C24" s="1" t="s">
        <v>25</v>
      </c>
      <c r="D24" s="1">
        <v>915</v>
      </c>
      <c r="E24" s="9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59796</v>
      </c>
    </row>
    <row r="25" spans="1:16" s="17" customFormat="1" ht="19.5" customHeight="1">
      <c r="A25" s="2">
        <v>9</v>
      </c>
      <c r="B25" s="2"/>
      <c r="C25" s="1" t="s">
        <v>25</v>
      </c>
      <c r="D25" s="1">
        <v>916</v>
      </c>
      <c r="E25" s="9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59796</v>
      </c>
    </row>
    <row r="26" spans="1:16" s="17" customFormat="1" ht="19.5" customHeight="1">
      <c r="A26" s="2">
        <v>9</v>
      </c>
      <c r="B26" s="2"/>
      <c r="C26" s="1" t="s">
        <v>25</v>
      </c>
      <c r="D26" s="1">
        <v>917</v>
      </c>
      <c r="E26" s="9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59796</v>
      </c>
    </row>
    <row r="27" spans="1:16" s="17" customFormat="1" ht="19.5" customHeight="1">
      <c r="A27" s="2">
        <v>9</v>
      </c>
      <c r="B27" s="2"/>
      <c r="C27" s="1" t="s">
        <v>25</v>
      </c>
      <c r="D27" s="1">
        <v>918</v>
      </c>
      <c r="E27" s="9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59796</v>
      </c>
    </row>
    <row r="28" spans="1:16" s="17" customFormat="1" ht="19.5" customHeight="1">
      <c r="A28" s="2">
        <v>9</v>
      </c>
      <c r="B28" s="2"/>
      <c r="C28" s="1" t="s">
        <v>25</v>
      </c>
      <c r="D28" s="1">
        <v>919</v>
      </c>
      <c r="E28" s="9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59796</v>
      </c>
    </row>
    <row r="29" spans="1:16" s="17" customFormat="1" ht="19.5" customHeight="1">
      <c r="A29" s="2">
        <v>9</v>
      </c>
      <c r="B29" s="2"/>
      <c r="C29" s="1" t="s">
        <v>25</v>
      </c>
      <c r="D29" s="1">
        <v>920</v>
      </c>
      <c r="E29" s="9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59796</v>
      </c>
    </row>
    <row r="30" spans="1:16" s="17" customFormat="1" ht="19.5" customHeight="1">
      <c r="A30" s="2">
        <v>9</v>
      </c>
      <c r="B30" s="2"/>
      <c r="C30" s="1" t="s">
        <v>25</v>
      </c>
      <c r="D30" s="1">
        <v>921</v>
      </c>
      <c r="E30" s="9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59796</v>
      </c>
    </row>
    <row r="31" spans="1:16" s="17" customFormat="1" ht="19.5" customHeight="1">
      <c r="A31" s="2">
        <v>9</v>
      </c>
      <c r="B31" s="2"/>
      <c r="C31" s="1" t="s">
        <v>25</v>
      </c>
      <c r="D31" s="1">
        <v>922</v>
      </c>
      <c r="E31" s="9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59796</v>
      </c>
    </row>
    <row r="32" spans="1:16" s="17" customFormat="1" ht="19.5" customHeight="1">
      <c r="A32" s="2">
        <v>9</v>
      </c>
      <c r="B32" s="2"/>
      <c r="C32" s="1" t="s">
        <v>25</v>
      </c>
      <c r="D32" s="1">
        <v>923</v>
      </c>
      <c r="E32" s="9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59796</v>
      </c>
    </row>
    <row r="33" spans="1:16" s="17" customFormat="1" ht="19.5" customHeight="1">
      <c r="A33" s="2">
        <v>9</v>
      </c>
      <c r="B33" s="2"/>
      <c r="C33" s="1" t="s">
        <v>25</v>
      </c>
      <c r="D33" s="1">
        <v>924</v>
      </c>
      <c r="E33" s="9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59796</v>
      </c>
    </row>
    <row r="34" spans="1:16" s="17" customFormat="1" ht="19.5" customHeight="1">
      <c r="A34" s="2">
        <v>9</v>
      </c>
      <c r="B34" s="2"/>
      <c r="C34" s="1" t="s">
        <v>25</v>
      </c>
      <c r="D34" s="1">
        <v>925</v>
      </c>
      <c r="E34" s="9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59796</v>
      </c>
    </row>
    <row r="35" spans="1:16" s="17" customFormat="1" ht="19.5" customHeight="1">
      <c r="A35" s="2">
        <v>9</v>
      </c>
      <c r="B35" s="2"/>
      <c r="C35" s="1" t="s">
        <v>25</v>
      </c>
      <c r="D35" s="1">
        <v>926</v>
      </c>
      <c r="E35" s="9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59796</v>
      </c>
    </row>
    <row r="36" spans="1:16" s="17" customFormat="1" ht="19.5" customHeight="1">
      <c r="A36" s="2">
        <v>9</v>
      </c>
      <c r="B36" s="2"/>
      <c r="C36" s="1" t="s">
        <v>25</v>
      </c>
      <c r="D36" s="1">
        <v>927</v>
      </c>
      <c r="E36" s="9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59796</v>
      </c>
    </row>
    <row r="37" spans="1:16" s="17" customFormat="1" ht="19.5" customHeight="1">
      <c r="A37" s="2">
        <v>9</v>
      </c>
      <c r="B37" s="2"/>
      <c r="C37" s="1" t="s">
        <v>25</v>
      </c>
      <c r="D37" s="1">
        <v>928</v>
      </c>
      <c r="E37" s="9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59796</v>
      </c>
    </row>
    <row r="38" spans="1:16" s="17" customFormat="1" ht="19.5" customHeight="1">
      <c r="A38" s="2">
        <v>9</v>
      </c>
      <c r="B38" s="2"/>
      <c r="C38" s="1" t="s">
        <v>25</v>
      </c>
      <c r="D38" s="1">
        <v>929</v>
      </c>
      <c r="E38" s="9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59796</v>
      </c>
    </row>
    <row r="39" spans="1:16" s="17" customFormat="1" ht="19.5" customHeight="1">
      <c r="A39" s="2">
        <v>9</v>
      </c>
      <c r="B39" s="2"/>
      <c r="C39" s="1" t="s">
        <v>25</v>
      </c>
      <c r="D39" s="1">
        <v>930</v>
      </c>
      <c r="E39" s="9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59796</v>
      </c>
    </row>
    <row r="40" spans="1:16" s="17" customFormat="1" ht="19.5" customHeight="1">
      <c r="A40" s="2">
        <v>9</v>
      </c>
      <c r="B40" s="2"/>
      <c r="C40" s="1" t="s">
        <v>25</v>
      </c>
      <c r="D40" s="1">
        <v>931</v>
      </c>
      <c r="E40" s="9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59796</v>
      </c>
    </row>
    <row r="41" spans="1:16" s="17" customFormat="1" ht="19.5" customHeight="1">
      <c r="A41" s="2">
        <v>9</v>
      </c>
      <c r="B41" s="2"/>
      <c r="C41" s="1" t="s">
        <v>25</v>
      </c>
      <c r="D41" s="1">
        <v>932</v>
      </c>
      <c r="E41" s="9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59796</v>
      </c>
    </row>
    <row r="42" spans="1:16" s="17" customFormat="1" ht="19.5" customHeight="1">
      <c r="A42" s="2">
        <v>9</v>
      </c>
      <c r="B42" s="2"/>
      <c r="C42" s="1" t="s">
        <v>25</v>
      </c>
      <c r="D42" s="1">
        <v>933</v>
      </c>
      <c r="E42" s="10"/>
      <c r="F42" s="7"/>
      <c r="G42" s="7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59796</v>
      </c>
    </row>
    <row r="43" spans="1:16" s="17" customFormat="1" ht="19.5" customHeight="1">
      <c r="A43" s="2">
        <v>9</v>
      </c>
      <c r="B43" s="2"/>
      <c r="C43" s="1" t="s">
        <v>25</v>
      </c>
      <c r="D43" s="1">
        <v>934</v>
      </c>
      <c r="E43" s="11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59796</v>
      </c>
    </row>
    <row r="44" spans="1:16" s="17" customFormat="1" ht="19.5" customHeight="1">
      <c r="A44" s="2">
        <v>9</v>
      </c>
      <c r="B44" s="2"/>
      <c r="C44" s="1" t="s">
        <v>25</v>
      </c>
      <c r="D44" s="1">
        <v>935</v>
      </c>
      <c r="E44" s="11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59796</v>
      </c>
    </row>
    <row r="45" spans="1:16" s="17" customFormat="1" ht="19.5" customHeight="1">
      <c r="A45" s="2">
        <v>9</v>
      </c>
      <c r="B45" s="2"/>
      <c r="C45" s="1" t="s">
        <v>25</v>
      </c>
      <c r="D45" s="1">
        <v>936</v>
      </c>
      <c r="E45" s="11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59796</v>
      </c>
    </row>
    <row r="46" spans="1:16" s="17" customFormat="1" ht="19.5" customHeight="1">
      <c r="A46" s="2">
        <v>9</v>
      </c>
      <c r="B46" s="2"/>
      <c r="C46" s="1" t="s">
        <v>25</v>
      </c>
      <c r="D46" s="1">
        <v>937</v>
      </c>
      <c r="E46" s="1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17" customFormat="1" ht="19.5" customHeight="1">
      <c r="A47" s="2">
        <v>9</v>
      </c>
      <c r="B47" s="2"/>
      <c r="C47" s="1" t="s">
        <v>25</v>
      </c>
      <c r="D47" s="1">
        <v>938</v>
      </c>
      <c r="E47" s="1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18" customFormat="1" ht="19.5" customHeight="1">
      <c r="A48" s="19"/>
      <c r="B48" s="19"/>
      <c r="C48" s="20"/>
      <c r="D48" s="6"/>
      <c r="E48" s="5" t="s">
        <v>20</v>
      </c>
      <c r="F48" s="6">
        <f>SUM(F5:F47)</f>
        <v>34130</v>
      </c>
      <c r="G48" s="6">
        <f>SUM(G5:G47)</f>
        <v>3209</v>
      </c>
      <c r="H48" s="6">
        <f aca="true" t="shared" si="2" ref="H48:N48">SUM(H5:H47)</f>
        <v>540</v>
      </c>
      <c r="I48" s="6">
        <f t="shared" si="2"/>
        <v>3440</v>
      </c>
      <c r="J48" s="6">
        <f t="shared" si="2"/>
        <v>509</v>
      </c>
      <c r="K48" s="6">
        <f t="shared" si="2"/>
        <v>0</v>
      </c>
      <c r="L48" s="6">
        <f t="shared" si="2"/>
        <v>0</v>
      </c>
      <c r="M48" s="6">
        <f t="shared" si="2"/>
        <v>0</v>
      </c>
      <c r="N48" s="6">
        <f t="shared" si="2"/>
        <v>871</v>
      </c>
      <c r="O48" s="6">
        <f t="shared" si="0"/>
        <v>8569</v>
      </c>
      <c r="P48" s="1">
        <f>F48-O48</f>
        <v>25561</v>
      </c>
    </row>
    <row r="49" spans="1:16" s="18" customFormat="1" ht="19.5" customHeight="1">
      <c r="A49" s="19"/>
      <c r="B49" s="19"/>
      <c r="C49" s="20"/>
      <c r="D49" s="6"/>
      <c r="E49" s="5" t="s">
        <v>21</v>
      </c>
      <c r="F49" s="6">
        <f>F48+'08分類帳'!F49</f>
        <v>85952</v>
      </c>
      <c r="G49" s="6">
        <f>G48+'08分類帳'!G49</f>
        <v>3209</v>
      </c>
      <c r="H49" s="6">
        <f>H48+'08分類帳'!H49</f>
        <v>540</v>
      </c>
      <c r="I49" s="6">
        <f>I48+'08分類帳'!I49</f>
        <v>3440</v>
      </c>
      <c r="J49" s="6">
        <f>J48+'08分類帳'!J49</f>
        <v>509</v>
      </c>
      <c r="K49" s="6">
        <f>K48+'08分類帳'!K49</f>
        <v>17587</v>
      </c>
      <c r="L49" s="6">
        <f>L48+'08分類帳'!L49</f>
        <v>0</v>
      </c>
      <c r="M49" s="6">
        <f>M48+'08分類帳'!M49</f>
        <v>0</v>
      </c>
      <c r="N49" s="6">
        <f>N48+'08分類帳'!N49</f>
        <v>871</v>
      </c>
      <c r="O49" s="6">
        <f t="shared" si="0"/>
        <v>26156</v>
      </c>
      <c r="P49" s="6">
        <f>F49-O49</f>
        <v>59796</v>
      </c>
    </row>
    <row r="50" spans="1:16" ht="44.25" customHeight="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</row>
    <row r="51" spans="1:16" s="16" customFormat="1" ht="60" customHeight="1">
      <c r="A51" s="22"/>
      <c r="B51" s="22"/>
      <c r="C51" s="22"/>
      <c r="D51" s="22"/>
      <c r="E51" s="43" t="s">
        <v>122</v>
      </c>
      <c r="F51" s="4" t="s">
        <v>27</v>
      </c>
      <c r="G51" s="4" t="s">
        <v>49</v>
      </c>
      <c r="H51" s="4" t="s">
        <v>126</v>
      </c>
      <c r="I51" s="4" t="s">
        <v>121</v>
      </c>
      <c r="J51" s="54" t="s">
        <v>128</v>
      </c>
      <c r="K51" s="4" t="s">
        <v>28</v>
      </c>
      <c r="L51" s="4" t="s">
        <v>148</v>
      </c>
      <c r="M51" s="4"/>
      <c r="N51" s="4"/>
      <c r="O51" s="68" t="s">
        <v>119</v>
      </c>
      <c r="P51" s="69"/>
    </row>
    <row r="52" spans="1:16" ht="41.25" customHeight="1">
      <c r="A52" s="21"/>
      <c r="B52" s="21"/>
      <c r="C52" s="21"/>
      <c r="D52" s="21"/>
      <c r="E52" s="12"/>
      <c r="F52" s="51">
        <v>26130</v>
      </c>
      <c r="G52" s="51"/>
      <c r="H52" s="51"/>
      <c r="I52" s="14"/>
      <c r="J52" s="14"/>
      <c r="K52" s="14">
        <v>8000</v>
      </c>
      <c r="L52" s="13"/>
      <c r="M52" s="52"/>
      <c r="N52" s="52"/>
      <c r="O52" s="70">
        <f>SUM(F52:N52)</f>
        <v>34130</v>
      </c>
      <c r="P52" s="71"/>
    </row>
  </sheetData>
  <sheetProtection/>
  <mergeCells count="9">
    <mergeCell ref="J1:P1"/>
    <mergeCell ref="A1:I1"/>
    <mergeCell ref="O52:P52"/>
    <mergeCell ref="O51:P51"/>
    <mergeCell ref="P2:P3"/>
    <mergeCell ref="A2:B2"/>
    <mergeCell ref="C2:D2"/>
    <mergeCell ref="G2:O2"/>
    <mergeCell ref="E2:E3"/>
  </mergeCells>
  <printOptions gridLines="1" horizontalCentered="1"/>
  <pageMargins left="0.35433070866141736" right="0.35433070866141736" top="0.5511811023622047" bottom="0.4330708661417323" header="0.5118110236220472" footer="0.31496062992125984"/>
  <pageSetup horizontalDpi="600" verticalDpi="600" orientation="landscape" pageOrder="overThenDown" paperSize="9" r:id="rId1"/>
  <headerFooter alignWithMargins="0">
    <oddFooter>&amp;C第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C4" sqref="C4:C11"/>
    </sheetView>
  </sheetViews>
  <sheetFormatPr defaultColWidth="8.875" defaultRowHeight="16.5"/>
  <cols>
    <col min="1" max="1" width="13.875" style="44" customWidth="1"/>
    <col min="2" max="2" width="12.625" style="49" customWidth="1"/>
    <col min="3" max="3" width="42.375" style="44" customWidth="1"/>
    <col min="4" max="4" width="14.875" style="44" customWidth="1"/>
    <col min="5" max="5" width="13.625" style="49" customWidth="1"/>
    <col min="6" max="6" width="12.625" style="44" customWidth="1"/>
    <col min="7" max="7" width="13.25390625" style="49" customWidth="1"/>
    <col min="8" max="8" width="11.75390625" style="44" customWidth="1"/>
    <col min="9" max="16384" width="8.875" style="44" customWidth="1"/>
  </cols>
  <sheetData>
    <row r="1" spans="1:8" ht="25.5">
      <c r="A1" s="74" t="str">
        <f>'08結算'!A1:C1</f>
        <v>   嘉義縣梅山鄉太興國民小學</v>
      </c>
      <c r="B1" s="74"/>
      <c r="C1" s="74"/>
      <c r="D1" s="73" t="s">
        <v>137</v>
      </c>
      <c r="E1" s="73"/>
      <c r="F1" s="73"/>
      <c r="G1" s="73"/>
      <c r="H1" s="73"/>
    </row>
    <row r="2" spans="1:8" ht="25.5" customHeight="1">
      <c r="A2" s="72" t="s">
        <v>36</v>
      </c>
      <c r="B2" s="72"/>
      <c r="C2" s="72"/>
      <c r="D2" s="72" t="s">
        <v>37</v>
      </c>
      <c r="E2" s="72"/>
      <c r="F2" s="72"/>
      <c r="G2" s="72" t="s">
        <v>38</v>
      </c>
      <c r="H2" s="72"/>
    </row>
    <row r="3" spans="1:8" ht="25.5" customHeight="1">
      <c r="A3" s="3" t="s">
        <v>39</v>
      </c>
      <c r="B3" s="45" t="s">
        <v>40</v>
      </c>
      <c r="C3" s="3" t="s">
        <v>41</v>
      </c>
      <c r="D3" s="3" t="s">
        <v>42</v>
      </c>
      <c r="E3" s="45" t="s">
        <v>43</v>
      </c>
      <c r="F3" s="3" t="s">
        <v>44</v>
      </c>
      <c r="G3" s="45" t="s">
        <v>43</v>
      </c>
      <c r="H3" s="3" t="s">
        <v>44</v>
      </c>
    </row>
    <row r="4" spans="1:8" ht="25.5" customHeight="1">
      <c r="A4" s="3" t="s">
        <v>45</v>
      </c>
      <c r="B4" s="46">
        <f>'09分類帳'!F4</f>
        <v>0</v>
      </c>
      <c r="C4" s="75" t="s">
        <v>151</v>
      </c>
      <c r="D4" s="3" t="s">
        <v>46</v>
      </c>
      <c r="E4" s="46">
        <f>'09分類帳'!G48</f>
        <v>3209</v>
      </c>
      <c r="F4" s="47">
        <f>E4/E13</f>
        <v>0.3744894386742911</v>
      </c>
      <c r="G4" s="46">
        <f>'09分類帳'!G49</f>
        <v>3209</v>
      </c>
      <c r="H4" s="47">
        <f>G4/G13</f>
        <v>0.12268695519192536</v>
      </c>
    </row>
    <row r="5" spans="1:8" ht="25.5" customHeight="1">
      <c r="A5" s="3" t="s">
        <v>47</v>
      </c>
      <c r="B5" s="46">
        <f>'09分類帳'!F52</f>
        <v>26130</v>
      </c>
      <c r="C5" s="76"/>
      <c r="D5" s="3" t="s">
        <v>48</v>
      </c>
      <c r="E5" s="46">
        <f>'09分類帳'!H48</f>
        <v>540</v>
      </c>
      <c r="F5" s="47">
        <f>E5/E13</f>
        <v>0.06301785505893337</v>
      </c>
      <c r="G5" s="46">
        <f>'09分類帳'!H49</f>
        <v>540</v>
      </c>
      <c r="H5" s="47">
        <f>G5/G13</f>
        <v>0.020645358617525617</v>
      </c>
    </row>
    <row r="6" spans="1:8" ht="29.25" customHeight="1">
      <c r="A6" s="4" t="s">
        <v>49</v>
      </c>
      <c r="B6" s="46">
        <f>'09分類帳'!G52</f>
        <v>0</v>
      </c>
      <c r="C6" s="76"/>
      <c r="D6" s="3" t="s">
        <v>50</v>
      </c>
      <c r="E6" s="46">
        <f>'09分類帳'!I48</f>
        <v>3440</v>
      </c>
      <c r="F6" s="47">
        <f>E6/E13</f>
        <v>0.40144707667172363</v>
      </c>
      <c r="G6" s="46">
        <f>'09分類帳'!I49</f>
        <v>3440</v>
      </c>
      <c r="H6" s="47">
        <f>G6/G13</f>
        <v>0.13151858082275578</v>
      </c>
    </row>
    <row r="7" spans="1:8" ht="33" customHeight="1">
      <c r="A7" s="54" t="s">
        <v>126</v>
      </c>
      <c r="B7" s="46">
        <f>'09分類帳'!H52</f>
        <v>0</v>
      </c>
      <c r="C7" s="76"/>
      <c r="D7" s="3" t="s">
        <v>9</v>
      </c>
      <c r="E7" s="46">
        <f>'09分類帳'!J48</f>
        <v>509</v>
      </c>
      <c r="F7" s="47">
        <f>E7/E13</f>
        <v>0.05940016337962423</v>
      </c>
      <c r="G7" s="46">
        <f>'09分類帳'!J49</f>
        <v>509</v>
      </c>
      <c r="H7" s="47">
        <f>G7/G13</f>
        <v>0.019460162104297293</v>
      </c>
    </row>
    <row r="8" spans="1:8" ht="30" customHeight="1">
      <c r="A8" s="54" t="s">
        <v>120</v>
      </c>
      <c r="B8" s="46">
        <f>'09分類帳'!I52</f>
        <v>0</v>
      </c>
      <c r="C8" s="76"/>
      <c r="D8" s="3" t="s">
        <v>17</v>
      </c>
      <c r="E8" s="46">
        <f>'09分類帳'!K48</f>
        <v>0</v>
      </c>
      <c r="F8" s="47">
        <f>E8/E13</f>
        <v>0</v>
      </c>
      <c r="G8" s="46">
        <f>'09分類帳'!K49</f>
        <v>17587</v>
      </c>
      <c r="H8" s="47">
        <f>G8/G13</f>
        <v>0.6723887444563389</v>
      </c>
    </row>
    <row r="9" spans="1:8" ht="32.25" customHeight="1">
      <c r="A9" s="54" t="s">
        <v>128</v>
      </c>
      <c r="B9" s="46">
        <f>'09分類帳'!J52</f>
        <v>0</v>
      </c>
      <c r="C9" s="76"/>
      <c r="D9" s="3" t="s">
        <v>51</v>
      </c>
      <c r="E9" s="46">
        <f>'09分類帳'!L48</f>
        <v>0</v>
      </c>
      <c r="F9" s="47">
        <f>E9/E13</f>
        <v>0</v>
      </c>
      <c r="G9" s="46">
        <f>'09分類帳'!L49</f>
        <v>0</v>
      </c>
      <c r="H9" s="47">
        <f>G9/G13</f>
        <v>0</v>
      </c>
    </row>
    <row r="10" spans="1:8" ht="30" customHeight="1">
      <c r="A10" s="3" t="s">
        <v>118</v>
      </c>
      <c r="B10" s="46">
        <f>'09分類帳'!K52</f>
        <v>8000</v>
      </c>
      <c r="C10" s="76"/>
      <c r="D10" s="3" t="s">
        <v>52</v>
      </c>
      <c r="E10" s="46">
        <f>'09分類帳'!M48</f>
        <v>0</v>
      </c>
      <c r="F10" s="47">
        <f>E10/E13</f>
        <v>0</v>
      </c>
      <c r="G10" s="46">
        <f>'09分類帳'!M49</f>
        <v>0</v>
      </c>
      <c r="H10" s="47">
        <f>G10/G13</f>
        <v>0</v>
      </c>
    </row>
    <row r="11" spans="1:8" ht="34.5" customHeight="1">
      <c r="A11" s="43" t="s">
        <v>131</v>
      </c>
      <c r="B11" s="46">
        <f>'09分類帳'!L52</f>
        <v>0</v>
      </c>
      <c r="C11" s="76"/>
      <c r="D11" s="3" t="s">
        <v>10</v>
      </c>
      <c r="E11" s="46">
        <f>'09分類帳'!N48</f>
        <v>871</v>
      </c>
      <c r="F11" s="47">
        <f>E11/E13</f>
        <v>0.10164546621542771</v>
      </c>
      <c r="G11" s="46">
        <f>'09分類帳'!N49</f>
        <v>871</v>
      </c>
      <c r="H11" s="47">
        <f>G11/G13</f>
        <v>0.03330019880715706</v>
      </c>
    </row>
    <row r="12" spans="1:8" ht="25.5" customHeight="1">
      <c r="A12" s="3"/>
      <c r="B12" s="46">
        <f>'09分類帳'!M52</f>
        <v>0</v>
      </c>
      <c r="C12" s="77" t="s">
        <v>127</v>
      </c>
      <c r="D12" s="43"/>
      <c r="E12" s="46"/>
      <c r="F12" s="47"/>
      <c r="G12" s="46"/>
      <c r="H12" s="47"/>
    </row>
    <row r="13" spans="1:8" ht="30" customHeight="1">
      <c r="A13" s="3"/>
      <c r="B13" s="46">
        <f>'09分類帳'!N52</f>
        <v>0</v>
      </c>
      <c r="C13" s="77"/>
      <c r="D13" s="3" t="s">
        <v>53</v>
      </c>
      <c r="E13" s="46">
        <f>SUM(E4:E12)</f>
        <v>8569</v>
      </c>
      <c r="F13" s="47">
        <f>E13/E13</f>
        <v>1</v>
      </c>
      <c r="G13" s="46">
        <f>SUM(G4:G12)</f>
        <v>26156</v>
      </c>
      <c r="H13" s="48">
        <f>G13/G13</f>
        <v>1</v>
      </c>
    </row>
    <row r="14" spans="1:8" ht="35.25" customHeight="1">
      <c r="A14" s="3" t="s">
        <v>54</v>
      </c>
      <c r="B14" s="46">
        <f>SUM(B5:B13)</f>
        <v>34130</v>
      </c>
      <c r="C14" s="77"/>
      <c r="D14" s="3" t="s">
        <v>55</v>
      </c>
      <c r="E14" s="46">
        <f>'09分類帳'!P49</f>
        <v>59796</v>
      </c>
      <c r="F14" s="47"/>
      <c r="G14" s="46">
        <f>E14</f>
        <v>59796</v>
      </c>
      <c r="H14" s="50"/>
    </row>
    <row r="15" spans="1:8" ht="33" customHeight="1">
      <c r="A15" s="3" t="s">
        <v>11</v>
      </c>
      <c r="B15" s="46">
        <f>B14+B4</f>
        <v>34130</v>
      </c>
      <c r="C15" s="78"/>
      <c r="D15" s="3" t="s">
        <v>11</v>
      </c>
      <c r="E15" s="46">
        <f>E13+E14</f>
        <v>68365</v>
      </c>
      <c r="F15" s="48">
        <f>SUM(F4:F11)</f>
        <v>0.9999999999999999</v>
      </c>
      <c r="G15" s="46">
        <f>G13+G14</f>
        <v>85952</v>
      </c>
      <c r="H15" s="48">
        <f>SUM(H4:H11)</f>
        <v>1</v>
      </c>
    </row>
    <row r="16" spans="1:8" ht="66.75" customHeight="1">
      <c r="A16" s="3" t="s">
        <v>56</v>
      </c>
      <c r="B16" s="79" t="s">
        <v>57</v>
      </c>
      <c r="C16" s="79"/>
      <c r="D16" s="79"/>
      <c r="E16" s="79"/>
      <c r="F16" s="79"/>
      <c r="G16" s="79"/>
      <c r="H16" s="79"/>
    </row>
    <row r="17" spans="1:8" ht="27" customHeight="1">
      <c r="A17" s="80" t="s">
        <v>58</v>
      </c>
      <c r="B17" s="80"/>
      <c r="C17" s="80"/>
      <c r="D17" s="80"/>
      <c r="E17" s="80"/>
      <c r="F17" s="80"/>
      <c r="G17" s="80"/>
      <c r="H17" s="80"/>
    </row>
  </sheetData>
  <sheetProtection/>
  <mergeCells count="9">
    <mergeCell ref="D1:H1"/>
    <mergeCell ref="A1:C1"/>
    <mergeCell ref="B16:H16"/>
    <mergeCell ref="A17:H17"/>
    <mergeCell ref="C12:C15"/>
    <mergeCell ref="C4:C11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118110236220472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I53" sqref="I53"/>
    </sheetView>
  </sheetViews>
  <sheetFormatPr defaultColWidth="8.875" defaultRowHeight="16.5"/>
  <cols>
    <col min="1" max="2" width="2.75390625" style="0" customWidth="1"/>
    <col min="3" max="3" width="2.50390625" style="0" customWidth="1"/>
    <col min="4" max="4" width="4.875" style="26" customWidth="1"/>
    <col min="5" max="5" width="19.25390625" style="0" customWidth="1"/>
    <col min="6" max="6" width="10.875" style="0" customWidth="1"/>
    <col min="7" max="7" width="8.75390625" style="0" customWidth="1"/>
    <col min="8" max="8" width="10.125" style="0" customWidth="1"/>
    <col min="9" max="9" width="9.125" style="0" customWidth="1"/>
    <col min="10" max="11" width="8.50390625" style="0" customWidth="1"/>
    <col min="12" max="12" width="9.125" style="0" customWidth="1"/>
    <col min="13" max="13" width="9.00390625" style="0" customWidth="1"/>
    <col min="14" max="14" width="8.75390625" style="0" customWidth="1"/>
    <col min="15" max="15" width="9.875" style="0" customWidth="1"/>
    <col min="16" max="16" width="10.50390625" style="0" customWidth="1"/>
    <col min="17" max="16384" width="8.875" style="15" customWidth="1"/>
  </cols>
  <sheetData>
    <row r="1" spans="1:16" ht="33" customHeight="1">
      <c r="A1" s="66" t="str">
        <f>'09分類帳'!A1:I1</f>
        <v>嘉義縣梅山鄉太興國民小學</v>
      </c>
      <c r="B1" s="67"/>
      <c r="C1" s="67"/>
      <c r="D1" s="67"/>
      <c r="E1" s="67"/>
      <c r="F1" s="67"/>
      <c r="G1" s="67"/>
      <c r="H1" s="67"/>
      <c r="I1" s="67"/>
      <c r="J1" s="64" t="s">
        <v>138</v>
      </c>
      <c r="K1" s="64"/>
      <c r="L1" s="64"/>
      <c r="M1" s="64"/>
      <c r="N1" s="64"/>
      <c r="O1" s="64"/>
      <c r="P1" s="65"/>
    </row>
    <row r="2" spans="1:16" s="16" customFormat="1" ht="16.5">
      <c r="A2" s="72" t="str">
        <f>'07分類帳'!A2:B2</f>
        <v>103年</v>
      </c>
      <c r="B2" s="72"/>
      <c r="C2" s="72" t="s">
        <v>4</v>
      </c>
      <c r="D2" s="72"/>
      <c r="E2" s="72" t="s">
        <v>12</v>
      </c>
      <c r="F2" s="3" t="s">
        <v>5</v>
      </c>
      <c r="G2" s="72" t="s">
        <v>125</v>
      </c>
      <c r="H2" s="72"/>
      <c r="I2" s="72"/>
      <c r="J2" s="72"/>
      <c r="K2" s="72"/>
      <c r="L2" s="72"/>
      <c r="M2" s="72"/>
      <c r="N2" s="72"/>
      <c r="O2" s="72"/>
      <c r="P2" s="72" t="s">
        <v>16</v>
      </c>
    </row>
    <row r="3" spans="1:16" s="16" customFormat="1" ht="28.5">
      <c r="A3" s="3" t="s">
        <v>0</v>
      </c>
      <c r="B3" s="3" t="s">
        <v>1</v>
      </c>
      <c r="C3" s="3" t="s">
        <v>2</v>
      </c>
      <c r="D3" s="3" t="s">
        <v>3</v>
      </c>
      <c r="E3" s="72"/>
      <c r="F3" s="3" t="s">
        <v>6</v>
      </c>
      <c r="G3" s="3" t="s">
        <v>7</v>
      </c>
      <c r="H3" s="3" t="s">
        <v>26</v>
      </c>
      <c r="I3" s="3" t="s">
        <v>8</v>
      </c>
      <c r="J3" s="3" t="s">
        <v>9</v>
      </c>
      <c r="K3" s="3" t="s">
        <v>17</v>
      </c>
      <c r="L3" s="4" t="s">
        <v>19</v>
      </c>
      <c r="M3" s="4" t="s">
        <v>18</v>
      </c>
      <c r="N3" s="3" t="s">
        <v>10</v>
      </c>
      <c r="O3" s="3" t="s">
        <v>11</v>
      </c>
      <c r="P3" s="72"/>
    </row>
    <row r="4" spans="1:16" s="17" customFormat="1" ht="19.5" customHeight="1">
      <c r="A4" s="2">
        <v>10</v>
      </c>
      <c r="B4" s="2">
        <v>1</v>
      </c>
      <c r="C4" s="1" t="s">
        <v>23</v>
      </c>
      <c r="D4" s="2" t="s">
        <v>30</v>
      </c>
      <c r="E4" s="61" t="s">
        <v>150</v>
      </c>
      <c r="F4" s="58"/>
      <c r="G4" s="59"/>
      <c r="H4" s="59"/>
      <c r="I4" s="59"/>
      <c r="J4" s="59"/>
      <c r="K4" s="59"/>
      <c r="L4" s="59"/>
      <c r="M4" s="59"/>
      <c r="N4" s="59"/>
      <c r="O4" s="59"/>
      <c r="P4" s="1">
        <f>'09分類帳'!P49</f>
        <v>59796</v>
      </c>
    </row>
    <row r="5" spans="1:16" s="17" customFormat="1" ht="19.5" customHeight="1">
      <c r="A5" s="2">
        <v>10</v>
      </c>
      <c r="B5" s="2"/>
      <c r="C5" s="1" t="s">
        <v>14</v>
      </c>
      <c r="D5" s="27">
        <v>1001</v>
      </c>
      <c r="E5" s="11" t="s">
        <v>172</v>
      </c>
      <c r="F5" s="1">
        <v>72000</v>
      </c>
      <c r="G5" s="1"/>
      <c r="H5" s="1"/>
      <c r="I5" s="1"/>
      <c r="J5" s="1"/>
      <c r="K5" s="1"/>
      <c r="L5" s="1"/>
      <c r="M5" s="1"/>
      <c r="N5" s="1"/>
      <c r="O5" s="1">
        <f aca="true" t="shared" si="0" ref="O5:O44">SUM(G5:N5)</f>
        <v>0</v>
      </c>
      <c r="P5" s="1">
        <f aca="true" t="shared" si="1" ref="P5:P44">P4+F5-O5</f>
        <v>131796</v>
      </c>
    </row>
    <row r="6" spans="1:16" s="17" customFormat="1" ht="19.5" customHeight="1">
      <c r="A6" s="2">
        <v>10</v>
      </c>
      <c r="B6" s="2"/>
      <c r="C6" s="1" t="s">
        <v>14</v>
      </c>
      <c r="D6" s="27">
        <v>1002</v>
      </c>
      <c r="E6" s="9" t="s">
        <v>169</v>
      </c>
      <c r="F6" s="1">
        <v>9380</v>
      </c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141176</v>
      </c>
    </row>
    <row r="7" spans="1:16" s="17" customFormat="1" ht="19.5" customHeight="1">
      <c r="A7" s="2">
        <v>10</v>
      </c>
      <c r="B7" s="2"/>
      <c r="C7" s="1" t="s">
        <v>14</v>
      </c>
      <c r="D7" s="27">
        <v>1003</v>
      </c>
      <c r="E7" s="9" t="s">
        <v>170</v>
      </c>
      <c r="F7" s="1">
        <v>10720</v>
      </c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151896</v>
      </c>
    </row>
    <row r="8" spans="1:16" s="17" customFormat="1" ht="19.5" customHeight="1">
      <c r="A8" s="2">
        <v>10</v>
      </c>
      <c r="B8" s="2"/>
      <c r="C8" s="1" t="s">
        <v>14</v>
      </c>
      <c r="D8" s="27">
        <v>1004</v>
      </c>
      <c r="E8" s="9" t="s">
        <v>171</v>
      </c>
      <c r="F8" s="1">
        <v>3000</v>
      </c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154896</v>
      </c>
    </row>
    <row r="9" spans="1:16" s="17" customFormat="1" ht="19.5" customHeight="1">
      <c r="A9" s="2">
        <v>10</v>
      </c>
      <c r="B9" s="2"/>
      <c r="C9" s="1" t="s">
        <v>14</v>
      </c>
      <c r="D9" s="27">
        <v>1005</v>
      </c>
      <c r="E9" s="9" t="s">
        <v>173</v>
      </c>
      <c r="F9" s="1">
        <v>13400</v>
      </c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  <c r="P9" s="1">
        <f t="shared" si="1"/>
        <v>168296</v>
      </c>
    </row>
    <row r="10" spans="1:16" s="17" customFormat="1" ht="19.5" customHeight="1">
      <c r="A10" s="2">
        <v>10</v>
      </c>
      <c r="B10" s="2"/>
      <c r="C10" s="1" t="s">
        <v>14</v>
      </c>
      <c r="D10" s="27">
        <v>1006</v>
      </c>
      <c r="E10" s="9"/>
      <c r="F10" s="1"/>
      <c r="G10" s="1"/>
      <c r="H10" s="1"/>
      <c r="I10" s="1"/>
      <c r="J10" s="1"/>
      <c r="K10" s="1"/>
      <c r="L10" s="1"/>
      <c r="M10" s="1"/>
      <c r="N10" s="1"/>
      <c r="O10" s="1">
        <f t="shared" si="0"/>
        <v>0</v>
      </c>
      <c r="P10" s="1">
        <f t="shared" si="1"/>
        <v>168296</v>
      </c>
    </row>
    <row r="11" spans="1:16" s="17" customFormat="1" ht="19.5" customHeight="1">
      <c r="A11" s="2">
        <v>10</v>
      </c>
      <c r="B11" s="2"/>
      <c r="C11" s="1" t="s">
        <v>15</v>
      </c>
      <c r="D11" s="27">
        <v>1001</v>
      </c>
      <c r="E11" s="9" t="s">
        <v>174</v>
      </c>
      <c r="F11" s="1"/>
      <c r="G11" s="1"/>
      <c r="H11" s="1">
        <v>250</v>
      </c>
      <c r="I11" s="1"/>
      <c r="J11" s="1"/>
      <c r="K11" s="1"/>
      <c r="L11" s="1"/>
      <c r="M11" s="1"/>
      <c r="N11" s="1"/>
      <c r="O11" s="1">
        <f t="shared" si="0"/>
        <v>250</v>
      </c>
      <c r="P11" s="1">
        <f t="shared" si="1"/>
        <v>168046</v>
      </c>
    </row>
    <row r="12" spans="1:16" s="17" customFormat="1" ht="19.5" customHeight="1">
      <c r="A12" s="2">
        <v>10</v>
      </c>
      <c r="B12" s="2"/>
      <c r="C12" s="1" t="s">
        <v>15</v>
      </c>
      <c r="D12" s="27">
        <v>1002</v>
      </c>
      <c r="E12" s="9" t="s">
        <v>175</v>
      </c>
      <c r="F12" s="1"/>
      <c r="G12" s="1"/>
      <c r="H12" s="1"/>
      <c r="I12" s="1"/>
      <c r="J12" s="1">
        <v>40</v>
      </c>
      <c r="K12" s="1"/>
      <c r="L12" s="1"/>
      <c r="M12" s="1"/>
      <c r="N12" s="1">
        <v>129</v>
      </c>
      <c r="O12" s="1">
        <f t="shared" si="0"/>
        <v>169</v>
      </c>
      <c r="P12" s="1">
        <f t="shared" si="1"/>
        <v>167877</v>
      </c>
    </row>
    <row r="13" spans="1:16" s="17" customFormat="1" ht="19.5" customHeight="1">
      <c r="A13" s="2">
        <v>10</v>
      </c>
      <c r="B13" s="2"/>
      <c r="C13" s="1" t="s">
        <v>15</v>
      </c>
      <c r="D13" s="27">
        <v>1003</v>
      </c>
      <c r="E13" s="9" t="s">
        <v>176</v>
      </c>
      <c r="F13" s="1"/>
      <c r="G13" s="1"/>
      <c r="H13" s="1"/>
      <c r="I13" s="1"/>
      <c r="J13" s="1"/>
      <c r="K13" s="1">
        <v>16387</v>
      </c>
      <c r="L13" s="1"/>
      <c r="M13" s="1"/>
      <c r="N13" s="1"/>
      <c r="O13" s="1">
        <f t="shared" si="0"/>
        <v>16387</v>
      </c>
      <c r="P13" s="1">
        <f t="shared" si="1"/>
        <v>151490</v>
      </c>
    </row>
    <row r="14" spans="1:16" s="17" customFormat="1" ht="19.5" customHeight="1">
      <c r="A14" s="2">
        <v>10</v>
      </c>
      <c r="B14" s="2"/>
      <c r="C14" s="1" t="s">
        <v>15</v>
      </c>
      <c r="D14" s="27">
        <v>1004</v>
      </c>
      <c r="E14" s="9" t="s">
        <v>177</v>
      </c>
      <c r="F14" s="1"/>
      <c r="G14" s="1"/>
      <c r="H14" s="1"/>
      <c r="I14" s="1"/>
      <c r="J14" s="1">
        <v>111</v>
      </c>
      <c r="K14" s="1"/>
      <c r="L14" s="1"/>
      <c r="M14" s="1"/>
      <c r="N14" s="1"/>
      <c r="O14" s="1">
        <f t="shared" si="0"/>
        <v>111</v>
      </c>
      <c r="P14" s="1">
        <f t="shared" si="1"/>
        <v>151379</v>
      </c>
    </row>
    <row r="15" spans="1:16" s="17" customFormat="1" ht="19.5" customHeight="1">
      <c r="A15" s="2">
        <v>10</v>
      </c>
      <c r="B15" s="2"/>
      <c r="C15" s="1" t="s">
        <v>15</v>
      </c>
      <c r="D15" s="27">
        <v>1005</v>
      </c>
      <c r="E15" s="9" t="s">
        <v>178</v>
      </c>
      <c r="F15" s="1"/>
      <c r="G15" s="1"/>
      <c r="H15" s="1"/>
      <c r="I15" s="1"/>
      <c r="J15" s="1"/>
      <c r="K15" s="1"/>
      <c r="L15" s="1">
        <v>3990</v>
      </c>
      <c r="M15" s="1"/>
      <c r="N15" s="1"/>
      <c r="O15" s="1">
        <f t="shared" si="0"/>
        <v>3990</v>
      </c>
      <c r="P15" s="1">
        <f t="shared" si="1"/>
        <v>147389</v>
      </c>
    </row>
    <row r="16" spans="1:16" s="17" customFormat="1" ht="19.5" customHeight="1">
      <c r="A16" s="2">
        <v>10</v>
      </c>
      <c r="B16" s="2"/>
      <c r="C16" s="1" t="s">
        <v>15</v>
      </c>
      <c r="D16" s="27">
        <v>1006</v>
      </c>
      <c r="E16" s="9" t="s">
        <v>181</v>
      </c>
      <c r="F16" s="1"/>
      <c r="G16" s="1">
        <v>540</v>
      </c>
      <c r="H16" s="1"/>
      <c r="I16" s="1"/>
      <c r="J16" s="1"/>
      <c r="K16" s="1"/>
      <c r="L16" s="1"/>
      <c r="M16" s="1"/>
      <c r="N16" s="1"/>
      <c r="O16" s="1">
        <f t="shared" si="0"/>
        <v>540</v>
      </c>
      <c r="P16" s="1">
        <f t="shared" si="1"/>
        <v>146849</v>
      </c>
    </row>
    <row r="17" spans="1:16" s="17" customFormat="1" ht="19.5" customHeight="1">
      <c r="A17" s="2">
        <v>10</v>
      </c>
      <c r="B17" s="2"/>
      <c r="C17" s="1" t="s">
        <v>15</v>
      </c>
      <c r="D17" s="27">
        <v>1007</v>
      </c>
      <c r="E17" s="9" t="s">
        <v>179</v>
      </c>
      <c r="F17" s="1"/>
      <c r="G17" s="1"/>
      <c r="H17" s="1"/>
      <c r="I17" s="1"/>
      <c r="J17" s="1"/>
      <c r="K17" s="1"/>
      <c r="L17" s="1"/>
      <c r="M17" s="1"/>
      <c r="N17" s="1">
        <v>400</v>
      </c>
      <c r="O17" s="1">
        <f t="shared" si="0"/>
        <v>400</v>
      </c>
      <c r="P17" s="1">
        <f t="shared" si="1"/>
        <v>146449</v>
      </c>
    </row>
    <row r="18" spans="1:16" s="17" customFormat="1" ht="19.5" customHeight="1">
      <c r="A18" s="2">
        <v>10</v>
      </c>
      <c r="B18" s="2"/>
      <c r="C18" s="1" t="s">
        <v>15</v>
      </c>
      <c r="D18" s="27">
        <v>1008</v>
      </c>
      <c r="E18" s="9" t="s">
        <v>174</v>
      </c>
      <c r="F18" s="1"/>
      <c r="G18" s="1"/>
      <c r="H18" s="1">
        <v>230</v>
      </c>
      <c r="I18" s="1"/>
      <c r="J18" s="1"/>
      <c r="K18" s="1"/>
      <c r="L18" s="1"/>
      <c r="M18" s="1"/>
      <c r="N18" s="1"/>
      <c r="O18" s="1">
        <f t="shared" si="0"/>
        <v>230</v>
      </c>
      <c r="P18" s="1">
        <f t="shared" si="1"/>
        <v>146219</v>
      </c>
    </row>
    <row r="19" spans="1:16" s="17" customFormat="1" ht="19.5" customHeight="1">
      <c r="A19" s="2">
        <v>10</v>
      </c>
      <c r="B19" s="2"/>
      <c r="C19" s="1" t="s">
        <v>15</v>
      </c>
      <c r="D19" s="27">
        <v>1009</v>
      </c>
      <c r="E19" s="9" t="s">
        <v>180</v>
      </c>
      <c r="F19" s="1"/>
      <c r="G19" s="1">
        <v>23227</v>
      </c>
      <c r="H19" s="1"/>
      <c r="I19" s="1"/>
      <c r="J19" s="1"/>
      <c r="K19" s="1"/>
      <c r="L19" s="1"/>
      <c r="M19" s="1"/>
      <c r="N19" s="1"/>
      <c r="O19" s="1">
        <f t="shared" si="0"/>
        <v>23227</v>
      </c>
      <c r="P19" s="1">
        <f t="shared" si="1"/>
        <v>122992</v>
      </c>
    </row>
    <row r="20" spans="1:16" s="17" customFormat="1" ht="19.5" customHeight="1">
      <c r="A20" s="2">
        <v>10</v>
      </c>
      <c r="B20" s="2"/>
      <c r="C20" s="1" t="s">
        <v>15</v>
      </c>
      <c r="D20" s="27">
        <v>1010</v>
      </c>
      <c r="E20" s="9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  <c r="P20" s="1">
        <f t="shared" si="1"/>
        <v>122992</v>
      </c>
    </row>
    <row r="21" spans="1:16" s="17" customFormat="1" ht="19.5" customHeight="1">
      <c r="A21" s="2">
        <v>10</v>
      </c>
      <c r="B21" s="2"/>
      <c r="C21" s="1" t="s">
        <v>15</v>
      </c>
      <c r="D21" s="27">
        <v>1011</v>
      </c>
      <c r="E21" s="9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  <c r="P21" s="1">
        <f t="shared" si="1"/>
        <v>122992</v>
      </c>
    </row>
    <row r="22" spans="1:16" s="17" customFormat="1" ht="19.5" customHeight="1">
      <c r="A22" s="2">
        <v>10</v>
      </c>
      <c r="B22" s="2"/>
      <c r="C22" s="1" t="s">
        <v>15</v>
      </c>
      <c r="D22" s="27">
        <v>1012</v>
      </c>
      <c r="E22" s="9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122992</v>
      </c>
    </row>
    <row r="23" spans="1:16" s="17" customFormat="1" ht="19.5" customHeight="1">
      <c r="A23" s="2">
        <v>10</v>
      </c>
      <c r="B23" s="2"/>
      <c r="C23" s="1" t="s">
        <v>15</v>
      </c>
      <c r="D23" s="27">
        <v>1013</v>
      </c>
      <c r="E23" s="9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122992</v>
      </c>
    </row>
    <row r="24" spans="1:16" s="17" customFormat="1" ht="19.5" customHeight="1">
      <c r="A24" s="2">
        <v>10</v>
      </c>
      <c r="B24" s="2"/>
      <c r="C24" s="1" t="s">
        <v>15</v>
      </c>
      <c r="D24" s="27">
        <v>1014</v>
      </c>
      <c r="E24" s="9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122992</v>
      </c>
    </row>
    <row r="25" spans="1:16" s="17" customFormat="1" ht="19.5" customHeight="1">
      <c r="A25" s="2">
        <v>10</v>
      </c>
      <c r="B25" s="2"/>
      <c r="C25" s="1" t="s">
        <v>15</v>
      </c>
      <c r="D25" s="27">
        <v>1015</v>
      </c>
      <c r="E25" s="9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122992</v>
      </c>
    </row>
    <row r="26" spans="1:16" s="17" customFormat="1" ht="19.5" customHeight="1">
      <c r="A26" s="2">
        <v>10</v>
      </c>
      <c r="B26" s="2"/>
      <c r="C26" s="1" t="s">
        <v>15</v>
      </c>
      <c r="D26" s="27">
        <v>1016</v>
      </c>
      <c r="E26" s="9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122992</v>
      </c>
    </row>
    <row r="27" spans="1:16" s="17" customFormat="1" ht="19.5" customHeight="1">
      <c r="A27" s="2">
        <v>10</v>
      </c>
      <c r="B27" s="2"/>
      <c r="C27" s="1" t="s">
        <v>15</v>
      </c>
      <c r="D27" s="27">
        <v>1017</v>
      </c>
      <c r="E27" s="9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122992</v>
      </c>
    </row>
    <row r="28" spans="1:16" s="17" customFormat="1" ht="19.5" customHeight="1">
      <c r="A28" s="2">
        <v>10</v>
      </c>
      <c r="B28" s="2"/>
      <c r="C28" s="1" t="s">
        <v>15</v>
      </c>
      <c r="D28" s="27">
        <v>1018</v>
      </c>
      <c r="E28" s="9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122992</v>
      </c>
    </row>
    <row r="29" spans="1:16" s="17" customFormat="1" ht="19.5" customHeight="1">
      <c r="A29" s="2">
        <v>10</v>
      </c>
      <c r="B29" s="2"/>
      <c r="C29" s="1" t="s">
        <v>15</v>
      </c>
      <c r="D29" s="27">
        <v>1019</v>
      </c>
      <c r="E29" s="9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122992</v>
      </c>
    </row>
    <row r="30" spans="1:16" s="17" customFormat="1" ht="19.5" customHeight="1">
      <c r="A30" s="2">
        <v>10</v>
      </c>
      <c r="B30" s="2"/>
      <c r="C30" s="1" t="s">
        <v>15</v>
      </c>
      <c r="D30" s="27">
        <v>1020</v>
      </c>
      <c r="E30" s="9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122992</v>
      </c>
    </row>
    <row r="31" spans="1:16" s="17" customFormat="1" ht="19.5" customHeight="1">
      <c r="A31" s="2">
        <v>10</v>
      </c>
      <c r="B31" s="2"/>
      <c r="C31" s="1" t="s">
        <v>15</v>
      </c>
      <c r="D31" s="27">
        <v>1021</v>
      </c>
      <c r="E31" s="28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122992</v>
      </c>
    </row>
    <row r="32" spans="1:16" s="17" customFormat="1" ht="19.5" customHeight="1">
      <c r="A32" s="2">
        <v>10</v>
      </c>
      <c r="B32" s="2"/>
      <c r="C32" s="1" t="s">
        <v>15</v>
      </c>
      <c r="D32" s="27">
        <v>1022</v>
      </c>
      <c r="E32" s="9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122992</v>
      </c>
    </row>
    <row r="33" spans="1:16" s="17" customFormat="1" ht="19.5" customHeight="1">
      <c r="A33" s="2">
        <v>10</v>
      </c>
      <c r="B33" s="2"/>
      <c r="C33" s="1" t="s">
        <v>15</v>
      </c>
      <c r="D33" s="27">
        <v>1023</v>
      </c>
      <c r="E33" s="9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122992</v>
      </c>
    </row>
    <row r="34" spans="1:16" s="17" customFormat="1" ht="19.5" customHeight="1">
      <c r="A34" s="2">
        <v>10</v>
      </c>
      <c r="B34" s="2"/>
      <c r="C34" s="1" t="s">
        <v>15</v>
      </c>
      <c r="D34" s="27">
        <v>1024</v>
      </c>
      <c r="E34" s="9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122992</v>
      </c>
    </row>
    <row r="35" spans="1:16" s="17" customFormat="1" ht="19.5" customHeight="1">
      <c r="A35" s="2">
        <v>10</v>
      </c>
      <c r="B35" s="2"/>
      <c r="C35" s="1" t="s">
        <v>15</v>
      </c>
      <c r="D35" s="27">
        <v>1025</v>
      </c>
      <c r="E35" s="9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122992</v>
      </c>
    </row>
    <row r="36" spans="1:16" s="17" customFormat="1" ht="19.5" customHeight="1">
      <c r="A36" s="2">
        <v>10</v>
      </c>
      <c r="B36" s="2"/>
      <c r="C36" s="1" t="s">
        <v>15</v>
      </c>
      <c r="D36" s="27">
        <v>1026</v>
      </c>
      <c r="E36" s="9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122992</v>
      </c>
    </row>
    <row r="37" spans="1:16" s="17" customFormat="1" ht="19.5" customHeight="1">
      <c r="A37" s="2">
        <v>10</v>
      </c>
      <c r="B37" s="2"/>
      <c r="C37" s="1" t="s">
        <v>15</v>
      </c>
      <c r="D37" s="27">
        <v>1027</v>
      </c>
      <c r="E37" s="9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122992</v>
      </c>
    </row>
    <row r="38" spans="1:16" s="17" customFormat="1" ht="19.5" customHeight="1">
      <c r="A38" s="2">
        <v>10</v>
      </c>
      <c r="B38" s="2"/>
      <c r="C38" s="1" t="s">
        <v>15</v>
      </c>
      <c r="D38" s="27">
        <v>1028</v>
      </c>
      <c r="E38" s="9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122992</v>
      </c>
    </row>
    <row r="39" spans="1:16" s="17" customFormat="1" ht="19.5" customHeight="1">
      <c r="A39" s="2">
        <v>10</v>
      </c>
      <c r="B39" s="2"/>
      <c r="C39" s="1" t="s">
        <v>15</v>
      </c>
      <c r="D39" s="27">
        <v>1029</v>
      </c>
      <c r="E39" s="9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122992</v>
      </c>
    </row>
    <row r="40" spans="1:16" s="17" customFormat="1" ht="19.5" customHeight="1">
      <c r="A40" s="2">
        <v>10</v>
      </c>
      <c r="B40" s="2"/>
      <c r="C40" s="1" t="s">
        <v>15</v>
      </c>
      <c r="D40" s="27">
        <v>1030</v>
      </c>
      <c r="E40" s="9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122992</v>
      </c>
    </row>
    <row r="41" spans="1:16" s="17" customFormat="1" ht="19.5" customHeight="1">
      <c r="A41" s="2">
        <v>10</v>
      </c>
      <c r="B41" s="2"/>
      <c r="C41" s="1" t="s">
        <v>15</v>
      </c>
      <c r="D41" s="27">
        <v>1031</v>
      </c>
      <c r="E41" s="9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122992</v>
      </c>
    </row>
    <row r="42" spans="1:16" s="17" customFormat="1" ht="19.5" customHeight="1">
      <c r="A42" s="2">
        <v>10</v>
      </c>
      <c r="B42" s="2"/>
      <c r="C42" s="1" t="s">
        <v>15</v>
      </c>
      <c r="D42" s="27">
        <v>1032</v>
      </c>
      <c r="E42" s="10"/>
      <c r="F42" s="7"/>
      <c r="G42" s="7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122992</v>
      </c>
    </row>
    <row r="43" spans="1:16" s="17" customFormat="1" ht="19.5" customHeight="1">
      <c r="A43" s="2">
        <v>10</v>
      </c>
      <c r="B43" s="2"/>
      <c r="C43" s="1" t="s">
        <v>15</v>
      </c>
      <c r="D43" s="27">
        <v>1033</v>
      </c>
      <c r="E43" s="11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122992</v>
      </c>
    </row>
    <row r="44" spans="1:16" s="17" customFormat="1" ht="19.5" customHeight="1">
      <c r="A44" s="2">
        <v>10</v>
      </c>
      <c r="B44" s="2"/>
      <c r="C44" s="1" t="s">
        <v>15</v>
      </c>
      <c r="D44" s="27">
        <v>1034</v>
      </c>
      <c r="E44" s="11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122992</v>
      </c>
    </row>
    <row r="45" spans="1:16" s="17" customFormat="1" ht="19.5" customHeight="1">
      <c r="A45" s="2"/>
      <c r="B45" s="2"/>
      <c r="C45" s="1"/>
      <c r="D45" s="2"/>
      <c r="E45" s="28" t="s">
        <v>31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s="17" customFormat="1" ht="19.5" customHeight="1">
      <c r="A46" s="2"/>
      <c r="B46" s="2"/>
      <c r="C46" s="1"/>
      <c r="D46" s="2"/>
      <c r="E46" s="1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17" customFormat="1" ht="19.5" customHeight="1">
      <c r="A47" s="2"/>
      <c r="B47" s="2"/>
      <c r="C47" s="1"/>
      <c r="D47" s="2"/>
      <c r="E47" s="1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18" customFormat="1" ht="19.5" customHeight="1">
      <c r="A48" s="19"/>
      <c r="B48" s="19"/>
      <c r="C48" s="20"/>
      <c r="D48" s="19"/>
      <c r="E48" s="5" t="s">
        <v>20</v>
      </c>
      <c r="F48" s="6">
        <f>SUM(F5:F47)</f>
        <v>108500</v>
      </c>
      <c r="G48" s="6">
        <f aca="true" t="shared" si="2" ref="G48:N48">SUM(G5:G47)</f>
        <v>23767</v>
      </c>
      <c r="H48" s="6">
        <f t="shared" si="2"/>
        <v>480</v>
      </c>
      <c r="I48" s="6">
        <f t="shared" si="2"/>
        <v>0</v>
      </c>
      <c r="J48" s="6">
        <f t="shared" si="2"/>
        <v>151</v>
      </c>
      <c r="K48" s="6">
        <f t="shared" si="2"/>
        <v>16387</v>
      </c>
      <c r="L48" s="6">
        <f t="shared" si="2"/>
        <v>3990</v>
      </c>
      <c r="M48" s="6">
        <f t="shared" si="2"/>
        <v>0</v>
      </c>
      <c r="N48" s="6">
        <f t="shared" si="2"/>
        <v>529</v>
      </c>
      <c r="O48" s="6">
        <f>SUM(G48:N48)</f>
        <v>45304</v>
      </c>
      <c r="P48" s="1">
        <f>F48-O48</f>
        <v>63196</v>
      </c>
    </row>
    <row r="49" spans="1:16" s="18" customFormat="1" ht="19.5" customHeight="1">
      <c r="A49" s="19"/>
      <c r="B49" s="19"/>
      <c r="C49" s="20"/>
      <c r="D49" s="19"/>
      <c r="E49" s="5" t="s">
        <v>21</v>
      </c>
      <c r="F49" s="6">
        <f>'09分類帳'!F49+'10分類帳'!F48</f>
        <v>194452</v>
      </c>
      <c r="G49" s="6">
        <f>'09分類帳'!G49+'10分類帳'!G48</f>
        <v>26976</v>
      </c>
      <c r="H49" s="6">
        <f>'09分類帳'!H49+'10分類帳'!H48</f>
        <v>1020</v>
      </c>
      <c r="I49" s="6">
        <f>'09分類帳'!I49+'10分類帳'!I48</f>
        <v>3440</v>
      </c>
      <c r="J49" s="6">
        <f>'09分類帳'!J49+'10分類帳'!J48</f>
        <v>660</v>
      </c>
      <c r="K49" s="6">
        <f>'09分類帳'!K49+'10分類帳'!K48</f>
        <v>33974</v>
      </c>
      <c r="L49" s="6">
        <f>'09分類帳'!L49+'10分類帳'!L48</f>
        <v>3990</v>
      </c>
      <c r="M49" s="6">
        <f>'09分類帳'!M49+'10分類帳'!M48</f>
        <v>0</v>
      </c>
      <c r="N49" s="6">
        <f>'09分類帳'!N49+'10分類帳'!N48</f>
        <v>1400</v>
      </c>
      <c r="O49" s="6">
        <f>SUM(G49:N49)</f>
        <v>71460</v>
      </c>
      <c r="P49" s="6">
        <f>F49-O49</f>
        <v>122992</v>
      </c>
    </row>
    <row r="50" ht="48" customHeight="1"/>
    <row r="51" spans="1:16" s="16" customFormat="1" ht="58.5" customHeight="1">
      <c r="A51" s="22"/>
      <c r="B51" s="22"/>
      <c r="C51" s="22"/>
      <c r="D51" s="56"/>
      <c r="E51" s="43" t="s">
        <v>122</v>
      </c>
      <c r="F51" s="4" t="s">
        <v>27</v>
      </c>
      <c r="G51" s="4" t="s">
        <v>49</v>
      </c>
      <c r="H51" s="4" t="s">
        <v>126</v>
      </c>
      <c r="I51" s="4" t="s">
        <v>121</v>
      </c>
      <c r="J51" s="54" t="s">
        <v>128</v>
      </c>
      <c r="K51" s="4" t="s">
        <v>28</v>
      </c>
      <c r="L51" s="4" t="s">
        <v>131</v>
      </c>
      <c r="M51" s="4"/>
      <c r="N51" s="4"/>
      <c r="O51" s="68" t="s">
        <v>119</v>
      </c>
      <c r="P51" s="69"/>
    </row>
    <row r="52" spans="1:16" ht="34.5" customHeight="1">
      <c r="A52" s="21"/>
      <c r="B52" s="21"/>
      <c r="C52" s="21"/>
      <c r="D52" s="57"/>
      <c r="E52" s="12"/>
      <c r="F52" s="51">
        <v>20100</v>
      </c>
      <c r="G52" s="51"/>
      <c r="H52" s="51"/>
      <c r="I52" s="14">
        <v>13400</v>
      </c>
      <c r="J52" s="14">
        <v>72000</v>
      </c>
      <c r="K52" s="14">
        <v>3000</v>
      </c>
      <c r="L52" s="13"/>
      <c r="M52" s="52"/>
      <c r="N52" s="52"/>
      <c r="O52" s="70">
        <f>SUM(F52:N52)</f>
        <v>108500</v>
      </c>
      <c r="P52" s="71"/>
    </row>
  </sheetData>
  <sheetProtection/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300" verticalDpi="300" orientation="landscape" paperSize="9" r:id="rId1"/>
  <headerFooter alignWithMargins="0">
    <oddFooter>&amp;C第 &amp;P 頁，共 &amp;N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C4" sqref="C4:C11"/>
    </sheetView>
  </sheetViews>
  <sheetFormatPr defaultColWidth="8.875" defaultRowHeight="16.5"/>
  <cols>
    <col min="1" max="1" width="13.875" style="44" customWidth="1"/>
    <col min="2" max="2" width="12.625" style="49" customWidth="1"/>
    <col min="3" max="3" width="42.375" style="44" customWidth="1"/>
    <col min="4" max="4" width="14.875" style="44" customWidth="1"/>
    <col min="5" max="5" width="13.625" style="49" customWidth="1"/>
    <col min="6" max="6" width="12.625" style="44" customWidth="1"/>
    <col min="7" max="7" width="15.00390625" style="49" customWidth="1"/>
    <col min="8" max="8" width="11.00390625" style="44" customWidth="1"/>
    <col min="9" max="16384" width="8.875" style="44" customWidth="1"/>
  </cols>
  <sheetData>
    <row r="1" spans="1:8" ht="29.25" customHeight="1">
      <c r="A1" s="74" t="str">
        <f>'09結算'!A1:C1</f>
        <v>   嘉義縣梅山鄉太興國民小學</v>
      </c>
      <c r="B1" s="74"/>
      <c r="C1" s="74"/>
      <c r="D1" s="73" t="s">
        <v>139</v>
      </c>
      <c r="E1" s="73"/>
      <c r="F1" s="73"/>
      <c r="G1" s="73"/>
      <c r="H1" s="73"/>
    </row>
    <row r="2" spans="1:8" ht="25.5" customHeight="1">
      <c r="A2" s="72" t="s">
        <v>59</v>
      </c>
      <c r="B2" s="72"/>
      <c r="C2" s="72"/>
      <c r="D2" s="72" t="s">
        <v>60</v>
      </c>
      <c r="E2" s="72"/>
      <c r="F2" s="72"/>
      <c r="G2" s="72" t="s">
        <v>38</v>
      </c>
      <c r="H2" s="72"/>
    </row>
    <row r="3" spans="1:8" ht="25.5" customHeight="1">
      <c r="A3" s="3" t="s">
        <v>61</v>
      </c>
      <c r="B3" s="45" t="s">
        <v>62</v>
      </c>
      <c r="C3" s="3" t="s">
        <v>63</v>
      </c>
      <c r="D3" s="3" t="s">
        <v>64</v>
      </c>
      <c r="E3" s="45" t="s">
        <v>65</v>
      </c>
      <c r="F3" s="3" t="s">
        <v>35</v>
      </c>
      <c r="G3" s="45" t="s">
        <v>65</v>
      </c>
      <c r="H3" s="3" t="s">
        <v>35</v>
      </c>
    </row>
    <row r="4" spans="1:8" ht="25.5" customHeight="1">
      <c r="A4" s="3" t="s">
        <v>45</v>
      </c>
      <c r="B4" s="46">
        <f>'10分類帳'!P4</f>
        <v>59796</v>
      </c>
      <c r="C4" s="75" t="s">
        <v>151</v>
      </c>
      <c r="D4" s="3" t="s">
        <v>46</v>
      </c>
      <c r="E4" s="46">
        <f>'10分類帳'!G48</f>
        <v>23767</v>
      </c>
      <c r="F4" s="47">
        <f>E4/E13</f>
        <v>0.524611513332156</v>
      </c>
      <c r="G4" s="46">
        <f>'10分類帳'!G49</f>
        <v>26976</v>
      </c>
      <c r="H4" s="47">
        <f>G4/G13</f>
        <v>0.5007332058730719</v>
      </c>
    </row>
    <row r="5" spans="1:8" ht="25.5" customHeight="1">
      <c r="A5" s="3" t="s">
        <v>47</v>
      </c>
      <c r="B5" s="46">
        <f>'10分類帳'!F52</f>
        <v>20100</v>
      </c>
      <c r="C5" s="76"/>
      <c r="D5" s="3" t="s">
        <v>66</v>
      </c>
      <c r="E5" s="46">
        <f>'10分類帳'!H48</f>
        <v>480</v>
      </c>
      <c r="F5" s="47">
        <f>E5/E13</f>
        <v>0.010595090941197245</v>
      </c>
      <c r="G5" s="46">
        <f>'10分類帳'!H49</f>
        <v>1020</v>
      </c>
      <c r="H5" s="47">
        <f>G5/G13</f>
        <v>0.018933417481855473</v>
      </c>
    </row>
    <row r="6" spans="1:8" ht="29.25" customHeight="1">
      <c r="A6" s="4" t="s">
        <v>49</v>
      </c>
      <c r="B6" s="46">
        <f>'10分類帳'!G52</f>
        <v>0</v>
      </c>
      <c r="C6" s="76"/>
      <c r="D6" s="3" t="s">
        <v>67</v>
      </c>
      <c r="E6" s="46">
        <f>'10分類帳'!I48</f>
        <v>0</v>
      </c>
      <c r="F6" s="47">
        <f>E6/E13</f>
        <v>0</v>
      </c>
      <c r="G6" s="46">
        <f>'10分類帳'!I49</f>
        <v>3440</v>
      </c>
      <c r="H6" s="47">
        <f>G6/G13</f>
        <v>0.06385387856625768</v>
      </c>
    </row>
    <row r="7" spans="1:8" ht="32.25" customHeight="1">
      <c r="A7" s="54" t="s">
        <v>126</v>
      </c>
      <c r="B7" s="46">
        <f>'10分類帳'!H52</f>
        <v>0</v>
      </c>
      <c r="C7" s="76"/>
      <c r="D7" s="3" t="s">
        <v>68</v>
      </c>
      <c r="E7" s="46">
        <f>'10分類帳'!J48</f>
        <v>151</v>
      </c>
      <c r="F7" s="47">
        <f>E7/E13</f>
        <v>0.0033330390252516336</v>
      </c>
      <c r="G7" s="46">
        <f>'10分類帳'!J49</f>
        <v>660</v>
      </c>
      <c r="H7" s="47">
        <f>G7/G13</f>
        <v>0.012251034841200601</v>
      </c>
    </row>
    <row r="8" spans="1:8" ht="30" customHeight="1">
      <c r="A8" s="54" t="s">
        <v>120</v>
      </c>
      <c r="B8" s="46">
        <f>'10分類帳'!I52</f>
        <v>13400</v>
      </c>
      <c r="C8" s="76"/>
      <c r="D8" s="3" t="s">
        <v>69</v>
      </c>
      <c r="E8" s="46">
        <f>'10分類帳'!K48</f>
        <v>16387</v>
      </c>
      <c r="F8" s="47">
        <f>E8/E13</f>
        <v>0.36171199011124844</v>
      </c>
      <c r="G8" s="46">
        <f>'10分類帳'!K48</f>
        <v>16387</v>
      </c>
      <c r="H8" s="47">
        <f>G8/G13</f>
        <v>0.30417834536780947</v>
      </c>
    </row>
    <row r="9" spans="1:8" ht="33" customHeight="1">
      <c r="A9" s="54" t="s">
        <v>128</v>
      </c>
      <c r="B9" s="46">
        <f>'10分類帳'!J52</f>
        <v>72000</v>
      </c>
      <c r="C9" s="76"/>
      <c r="D9" s="3" t="s">
        <v>70</v>
      </c>
      <c r="E9" s="46">
        <f>'10分類帳'!L48</f>
        <v>3990</v>
      </c>
      <c r="F9" s="47">
        <f>E9/E13</f>
        <v>0.0880716934487021</v>
      </c>
      <c r="G9" s="46">
        <f>'10分類帳'!L49</f>
        <v>3990</v>
      </c>
      <c r="H9" s="47">
        <f>G9/G13</f>
        <v>0.07406307426725818</v>
      </c>
    </row>
    <row r="10" spans="1:8" ht="30" customHeight="1">
      <c r="A10" s="3" t="s">
        <v>118</v>
      </c>
      <c r="B10" s="46">
        <f>'10分類帳'!K52</f>
        <v>3000</v>
      </c>
      <c r="C10" s="76"/>
      <c r="D10" s="3" t="s">
        <v>71</v>
      </c>
      <c r="E10" s="46">
        <f>'10分類帳'!M48</f>
        <v>0</v>
      </c>
      <c r="F10" s="47">
        <f>E10/E13</f>
        <v>0</v>
      </c>
      <c r="G10" s="46">
        <f>'10分類帳'!M49</f>
        <v>0</v>
      </c>
      <c r="H10" s="47">
        <f>G10/G13</f>
        <v>0</v>
      </c>
    </row>
    <row r="11" spans="1:8" ht="33" customHeight="1">
      <c r="A11" s="43" t="s">
        <v>131</v>
      </c>
      <c r="B11" s="46">
        <f>'10分類帳'!L52</f>
        <v>0</v>
      </c>
      <c r="C11" s="76"/>
      <c r="D11" s="3" t="s">
        <v>72</v>
      </c>
      <c r="E11" s="46">
        <f>'10分類帳'!N48</f>
        <v>529</v>
      </c>
      <c r="F11" s="47">
        <f>E11/E13</f>
        <v>0.011676673141444464</v>
      </c>
      <c r="G11" s="46">
        <f>'10分類帳'!N49</f>
        <v>1400</v>
      </c>
      <c r="H11" s="47">
        <f>G11/G13</f>
        <v>0.02598704360254673</v>
      </c>
    </row>
    <row r="12" spans="1:8" ht="27.75" customHeight="1">
      <c r="A12" s="3"/>
      <c r="B12" s="46">
        <f>'10分類帳'!M52</f>
        <v>0</v>
      </c>
      <c r="C12" s="77" t="s">
        <v>127</v>
      </c>
      <c r="D12" s="43"/>
      <c r="E12" s="46"/>
      <c r="F12" s="47"/>
      <c r="G12" s="46"/>
      <c r="H12" s="47"/>
    </row>
    <row r="13" spans="1:8" ht="27" customHeight="1">
      <c r="A13" s="3"/>
      <c r="B13" s="46"/>
      <c r="C13" s="77"/>
      <c r="D13" s="3" t="s">
        <v>73</v>
      </c>
      <c r="E13" s="46">
        <f>SUM(E4:E12)</f>
        <v>45304</v>
      </c>
      <c r="F13" s="47">
        <f>E13/E13</f>
        <v>1</v>
      </c>
      <c r="G13" s="46">
        <f>SUM(G4:G12)</f>
        <v>53873</v>
      </c>
      <c r="H13" s="48">
        <f>G13/G13</f>
        <v>1</v>
      </c>
    </row>
    <row r="14" spans="1:8" ht="38.25" customHeight="1">
      <c r="A14" s="3" t="s">
        <v>22</v>
      </c>
      <c r="B14" s="46">
        <f>SUM(B5:B12)</f>
        <v>108500</v>
      </c>
      <c r="C14" s="77"/>
      <c r="D14" s="3" t="s">
        <v>74</v>
      </c>
      <c r="E14" s="46">
        <f>'10分類帳'!P49</f>
        <v>122992</v>
      </c>
      <c r="F14" s="47"/>
      <c r="G14" s="46">
        <f>E14</f>
        <v>122992</v>
      </c>
      <c r="H14" s="50"/>
    </row>
    <row r="15" spans="1:8" ht="38.25" customHeight="1">
      <c r="A15" s="3" t="s">
        <v>75</v>
      </c>
      <c r="B15" s="46">
        <f>B14+B4</f>
        <v>168296</v>
      </c>
      <c r="C15" s="78"/>
      <c r="D15" s="3" t="s">
        <v>75</v>
      </c>
      <c r="E15" s="46">
        <f>E13+E14</f>
        <v>168296</v>
      </c>
      <c r="F15" s="48">
        <f>SUM(F4:F11)</f>
        <v>1</v>
      </c>
      <c r="G15" s="46">
        <f>G13+G14</f>
        <v>176865</v>
      </c>
      <c r="H15" s="48">
        <f>SUM(H4:H11)</f>
        <v>1.0000000000000002</v>
      </c>
    </row>
    <row r="16" spans="1:8" ht="57" customHeight="1">
      <c r="A16" s="3" t="s">
        <v>76</v>
      </c>
      <c r="B16" s="79" t="s">
        <v>77</v>
      </c>
      <c r="C16" s="81"/>
      <c r="D16" s="81"/>
      <c r="E16" s="81"/>
      <c r="F16" s="81"/>
      <c r="G16" s="81"/>
      <c r="H16" s="81"/>
    </row>
    <row r="17" spans="1:8" ht="27" customHeight="1">
      <c r="A17" s="80" t="s">
        <v>78</v>
      </c>
      <c r="B17" s="80"/>
      <c r="C17" s="80"/>
      <c r="D17" s="80"/>
      <c r="E17" s="80"/>
      <c r="F17" s="80"/>
      <c r="G17" s="80"/>
      <c r="H17" s="80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J38" sqref="J38"/>
    </sheetView>
  </sheetViews>
  <sheetFormatPr defaultColWidth="8.875" defaultRowHeight="16.5"/>
  <cols>
    <col min="1" max="2" width="2.75390625" style="15" customWidth="1"/>
    <col min="3" max="3" width="2.50390625" style="15" customWidth="1"/>
    <col min="4" max="4" width="4.50390625" style="34" customWidth="1"/>
    <col min="5" max="5" width="19.25390625" style="15" customWidth="1"/>
    <col min="6" max="6" width="11.75390625" style="15" customWidth="1"/>
    <col min="7" max="7" width="8.50390625" style="15" customWidth="1"/>
    <col min="8" max="8" width="10.00390625" style="15" customWidth="1"/>
    <col min="9" max="9" width="8.125" style="15" customWidth="1"/>
    <col min="10" max="10" width="8.50390625" style="15" customWidth="1"/>
    <col min="11" max="11" width="8.375" style="15" customWidth="1"/>
    <col min="12" max="12" width="10.125" style="15" customWidth="1"/>
    <col min="13" max="13" width="8.625" style="15" customWidth="1"/>
    <col min="14" max="14" width="8.125" style="15" customWidth="1"/>
    <col min="15" max="15" width="10.25390625" style="15" customWidth="1"/>
    <col min="16" max="16" width="11.50390625" style="15" customWidth="1"/>
    <col min="17" max="17" width="9.125" style="15" customWidth="1"/>
    <col min="18" max="16384" width="8.875" style="15" customWidth="1"/>
  </cols>
  <sheetData>
    <row r="1" spans="1:16" ht="33" customHeight="1">
      <c r="A1" s="66" t="str">
        <f>'10分類帳'!A1:I1</f>
        <v>嘉義縣梅山鄉太興國民小學</v>
      </c>
      <c r="B1" s="67"/>
      <c r="C1" s="67"/>
      <c r="D1" s="67"/>
      <c r="E1" s="67"/>
      <c r="F1" s="67"/>
      <c r="G1" s="67"/>
      <c r="H1" s="67"/>
      <c r="I1" s="67"/>
      <c r="J1" s="64" t="s">
        <v>141</v>
      </c>
      <c r="K1" s="64"/>
      <c r="L1" s="64"/>
      <c r="M1" s="64"/>
      <c r="N1" s="64"/>
      <c r="O1" s="64"/>
      <c r="P1" s="65"/>
    </row>
    <row r="2" spans="1:16" s="16" customFormat="1" ht="16.5">
      <c r="A2" s="72" t="str">
        <f>'07分類帳'!A2:B2</f>
        <v>103年</v>
      </c>
      <c r="B2" s="72"/>
      <c r="C2" s="72" t="s">
        <v>4</v>
      </c>
      <c r="D2" s="72"/>
      <c r="E2" s="72" t="s">
        <v>12</v>
      </c>
      <c r="F2" s="3" t="s">
        <v>5</v>
      </c>
      <c r="G2" s="72" t="s">
        <v>13</v>
      </c>
      <c r="H2" s="72"/>
      <c r="I2" s="72"/>
      <c r="J2" s="72"/>
      <c r="K2" s="72"/>
      <c r="L2" s="72"/>
      <c r="M2" s="72"/>
      <c r="N2" s="72"/>
      <c r="O2" s="72"/>
      <c r="P2" s="72" t="s">
        <v>16</v>
      </c>
    </row>
    <row r="3" spans="1:16" s="16" customFormat="1" ht="28.5">
      <c r="A3" s="3" t="s">
        <v>0</v>
      </c>
      <c r="B3" s="3" t="s">
        <v>1</v>
      </c>
      <c r="C3" s="3" t="s">
        <v>2</v>
      </c>
      <c r="D3" s="55" t="s">
        <v>3</v>
      </c>
      <c r="E3" s="72"/>
      <c r="F3" s="3" t="s">
        <v>6</v>
      </c>
      <c r="G3" s="3" t="s">
        <v>7</v>
      </c>
      <c r="H3" s="3" t="s">
        <v>26</v>
      </c>
      <c r="I3" s="3" t="s">
        <v>8</v>
      </c>
      <c r="J3" s="3" t="s">
        <v>9</v>
      </c>
      <c r="K3" s="3" t="s">
        <v>17</v>
      </c>
      <c r="L3" s="4" t="s">
        <v>19</v>
      </c>
      <c r="M3" s="4" t="s">
        <v>18</v>
      </c>
      <c r="N3" s="3" t="s">
        <v>10</v>
      </c>
      <c r="O3" s="3" t="s">
        <v>11</v>
      </c>
      <c r="P3" s="72"/>
    </row>
    <row r="4" spans="1:16" s="17" customFormat="1" ht="19.5" customHeight="1">
      <c r="A4" s="2">
        <v>11</v>
      </c>
      <c r="B4" s="2">
        <v>1</v>
      </c>
      <c r="C4" s="1" t="s">
        <v>23</v>
      </c>
      <c r="D4" s="30" t="s">
        <v>32</v>
      </c>
      <c r="E4" s="61" t="s">
        <v>150</v>
      </c>
      <c r="F4" s="58"/>
      <c r="G4" s="59"/>
      <c r="H4" s="59"/>
      <c r="I4" s="59"/>
      <c r="J4" s="59"/>
      <c r="K4" s="59"/>
      <c r="L4" s="59"/>
      <c r="M4" s="59"/>
      <c r="N4" s="59"/>
      <c r="O4" s="59"/>
      <c r="P4" s="1">
        <f>'10分類帳'!P49</f>
        <v>122992</v>
      </c>
    </row>
    <row r="5" spans="1:16" s="17" customFormat="1" ht="19.5" customHeight="1">
      <c r="A5" s="2">
        <v>11</v>
      </c>
      <c r="B5" s="2"/>
      <c r="C5" s="1" t="s">
        <v>14</v>
      </c>
      <c r="D5" s="30">
        <v>1101</v>
      </c>
      <c r="E5" s="62" t="s">
        <v>182</v>
      </c>
      <c r="F5" s="1">
        <v>9380</v>
      </c>
      <c r="G5" s="1"/>
      <c r="H5" s="1"/>
      <c r="I5" s="1"/>
      <c r="J5" s="1"/>
      <c r="K5" s="1"/>
      <c r="L5" s="1"/>
      <c r="M5" s="1"/>
      <c r="N5" s="1"/>
      <c r="O5" s="1">
        <f aca="true" t="shared" si="0" ref="O5:O26">SUM(G5:N5)</f>
        <v>0</v>
      </c>
      <c r="P5" s="1">
        <f aca="true" t="shared" si="1" ref="P5:P26">P4+F5-O5</f>
        <v>132372</v>
      </c>
    </row>
    <row r="6" spans="1:16" s="17" customFormat="1" ht="19.5" customHeight="1">
      <c r="A6" s="2">
        <v>11</v>
      </c>
      <c r="B6" s="2"/>
      <c r="C6" s="1" t="s">
        <v>184</v>
      </c>
      <c r="D6" s="30">
        <v>1102</v>
      </c>
      <c r="E6" s="62" t="s">
        <v>183</v>
      </c>
      <c r="F6" s="1">
        <v>6700</v>
      </c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139072</v>
      </c>
    </row>
    <row r="7" spans="1:16" s="17" customFormat="1" ht="19.5" customHeight="1">
      <c r="A7" s="2">
        <v>11</v>
      </c>
      <c r="B7" s="2"/>
      <c r="C7" s="1" t="s">
        <v>15</v>
      </c>
      <c r="D7" s="30">
        <v>1101</v>
      </c>
      <c r="E7" s="62" t="s">
        <v>185</v>
      </c>
      <c r="F7" s="1"/>
      <c r="G7" s="1"/>
      <c r="H7" s="1">
        <v>300</v>
      </c>
      <c r="I7" s="1"/>
      <c r="J7" s="1"/>
      <c r="K7" s="1"/>
      <c r="L7" s="1"/>
      <c r="M7" s="1"/>
      <c r="N7" s="1"/>
      <c r="O7" s="1">
        <f t="shared" si="0"/>
        <v>300</v>
      </c>
      <c r="P7" s="1">
        <f t="shared" si="1"/>
        <v>138772</v>
      </c>
    </row>
    <row r="8" spans="1:16" s="17" customFormat="1" ht="19.5" customHeight="1">
      <c r="A8" s="2">
        <v>11</v>
      </c>
      <c r="B8" s="2"/>
      <c r="C8" s="1" t="s">
        <v>15</v>
      </c>
      <c r="D8" s="30">
        <v>1102</v>
      </c>
      <c r="E8" s="62" t="s">
        <v>186</v>
      </c>
      <c r="F8" s="1"/>
      <c r="G8" s="1">
        <v>360</v>
      </c>
      <c r="H8" s="1"/>
      <c r="I8" s="1"/>
      <c r="J8" s="1"/>
      <c r="K8" s="1"/>
      <c r="L8" s="1"/>
      <c r="M8" s="1"/>
      <c r="N8" s="1"/>
      <c r="O8" s="1">
        <f t="shared" si="0"/>
        <v>360</v>
      </c>
      <c r="P8" s="1">
        <f t="shared" si="1"/>
        <v>138412</v>
      </c>
    </row>
    <row r="9" spans="1:16" s="17" customFormat="1" ht="19.5" customHeight="1">
      <c r="A9" s="2">
        <v>11</v>
      </c>
      <c r="B9" s="2"/>
      <c r="C9" s="1" t="s">
        <v>15</v>
      </c>
      <c r="D9" s="30">
        <v>1103</v>
      </c>
      <c r="E9" s="62" t="s">
        <v>187</v>
      </c>
      <c r="F9" s="1"/>
      <c r="G9" s="1"/>
      <c r="H9" s="1">
        <v>230</v>
      </c>
      <c r="I9" s="1"/>
      <c r="J9" s="1"/>
      <c r="K9" s="1"/>
      <c r="L9" s="1"/>
      <c r="M9" s="1"/>
      <c r="N9" s="1"/>
      <c r="O9" s="1">
        <f t="shared" si="0"/>
        <v>230</v>
      </c>
      <c r="P9" s="1">
        <f t="shared" si="1"/>
        <v>138182</v>
      </c>
    </row>
    <row r="10" spans="1:16" s="17" customFormat="1" ht="19.5" customHeight="1">
      <c r="A10" s="2">
        <v>11</v>
      </c>
      <c r="B10" s="2"/>
      <c r="C10" s="1" t="s">
        <v>15</v>
      </c>
      <c r="D10" s="30">
        <v>1104</v>
      </c>
      <c r="E10" s="62" t="s">
        <v>188</v>
      </c>
      <c r="F10" s="1"/>
      <c r="G10" s="1"/>
      <c r="H10" s="1"/>
      <c r="I10" s="1"/>
      <c r="J10" s="1">
        <v>54</v>
      </c>
      <c r="K10" s="1"/>
      <c r="L10" s="1"/>
      <c r="M10" s="1"/>
      <c r="N10" s="1"/>
      <c r="O10" s="1">
        <f t="shared" si="0"/>
        <v>54</v>
      </c>
      <c r="P10" s="1">
        <f t="shared" si="1"/>
        <v>138128</v>
      </c>
    </row>
    <row r="11" spans="1:16" s="17" customFormat="1" ht="19.5" customHeight="1">
      <c r="A11" s="2">
        <v>11</v>
      </c>
      <c r="B11" s="2"/>
      <c r="C11" s="1" t="s">
        <v>15</v>
      </c>
      <c r="D11" s="30">
        <v>1105</v>
      </c>
      <c r="E11" s="62" t="s">
        <v>189</v>
      </c>
      <c r="F11" s="1"/>
      <c r="G11" s="1"/>
      <c r="H11" s="1"/>
      <c r="I11" s="1"/>
      <c r="J11" s="1">
        <v>320</v>
      </c>
      <c r="K11" s="1"/>
      <c r="L11" s="1"/>
      <c r="M11" s="1"/>
      <c r="N11" s="1"/>
      <c r="O11" s="1">
        <f t="shared" si="0"/>
        <v>320</v>
      </c>
      <c r="P11" s="1">
        <f t="shared" si="1"/>
        <v>137808</v>
      </c>
    </row>
    <row r="12" spans="1:16" s="17" customFormat="1" ht="19.5" customHeight="1">
      <c r="A12" s="2">
        <v>11</v>
      </c>
      <c r="B12" s="2"/>
      <c r="C12" s="1" t="s">
        <v>15</v>
      </c>
      <c r="D12" s="30">
        <v>1106</v>
      </c>
      <c r="E12" s="62" t="s">
        <v>190</v>
      </c>
      <c r="F12" s="1"/>
      <c r="G12" s="1"/>
      <c r="H12" s="1"/>
      <c r="I12" s="1"/>
      <c r="J12" s="1"/>
      <c r="K12" s="1">
        <v>16587</v>
      </c>
      <c r="L12" s="1"/>
      <c r="M12" s="1"/>
      <c r="N12" s="1"/>
      <c r="O12" s="1">
        <f t="shared" si="0"/>
        <v>16587</v>
      </c>
      <c r="P12" s="1">
        <f t="shared" si="1"/>
        <v>121221</v>
      </c>
    </row>
    <row r="13" spans="1:16" s="17" customFormat="1" ht="19.5" customHeight="1">
      <c r="A13" s="2">
        <v>11</v>
      </c>
      <c r="B13" s="2"/>
      <c r="C13" s="1" t="s">
        <v>15</v>
      </c>
      <c r="D13" s="30">
        <v>1107</v>
      </c>
      <c r="E13" s="62" t="s">
        <v>191</v>
      </c>
      <c r="F13" s="1"/>
      <c r="G13" s="1"/>
      <c r="H13" s="1"/>
      <c r="I13" s="1"/>
      <c r="J13" s="1">
        <v>290</v>
      </c>
      <c r="K13" s="1"/>
      <c r="L13" s="1"/>
      <c r="M13" s="1"/>
      <c r="N13" s="1"/>
      <c r="O13" s="1">
        <f t="shared" si="0"/>
        <v>290</v>
      </c>
      <c r="P13" s="1">
        <f t="shared" si="1"/>
        <v>120931</v>
      </c>
    </row>
    <row r="14" spans="1:16" s="17" customFormat="1" ht="19.5" customHeight="1">
      <c r="A14" s="2">
        <v>11</v>
      </c>
      <c r="B14" s="2"/>
      <c r="C14" s="1" t="s">
        <v>15</v>
      </c>
      <c r="D14" s="30">
        <v>1108</v>
      </c>
      <c r="E14" s="62" t="s">
        <v>192</v>
      </c>
      <c r="F14" s="1"/>
      <c r="G14" s="1"/>
      <c r="H14" s="1"/>
      <c r="I14" s="1"/>
      <c r="J14" s="1"/>
      <c r="K14" s="1"/>
      <c r="L14" s="1"/>
      <c r="M14" s="1"/>
      <c r="N14" s="1">
        <v>296</v>
      </c>
      <c r="O14" s="1">
        <f t="shared" si="0"/>
        <v>296</v>
      </c>
      <c r="P14" s="1">
        <f t="shared" si="1"/>
        <v>120635</v>
      </c>
    </row>
    <row r="15" spans="1:16" s="17" customFormat="1" ht="19.5" customHeight="1">
      <c r="A15" s="2">
        <v>11</v>
      </c>
      <c r="B15" s="2"/>
      <c r="C15" s="1" t="s">
        <v>15</v>
      </c>
      <c r="D15" s="30">
        <v>1109</v>
      </c>
      <c r="E15" s="62" t="s">
        <v>193</v>
      </c>
      <c r="F15" s="1"/>
      <c r="G15" s="1"/>
      <c r="H15" s="1">
        <v>350</v>
      </c>
      <c r="I15" s="1"/>
      <c r="J15" s="1"/>
      <c r="K15" s="1"/>
      <c r="L15" s="1"/>
      <c r="M15" s="1"/>
      <c r="N15" s="1"/>
      <c r="O15" s="1">
        <f t="shared" si="0"/>
        <v>350</v>
      </c>
      <c r="P15" s="1">
        <f t="shared" si="1"/>
        <v>120285</v>
      </c>
    </row>
    <row r="16" spans="1:16" s="17" customFormat="1" ht="19.5" customHeight="1">
      <c r="A16" s="2">
        <v>11</v>
      </c>
      <c r="B16" s="2"/>
      <c r="C16" s="1" t="s">
        <v>15</v>
      </c>
      <c r="D16" s="30">
        <v>1110</v>
      </c>
      <c r="E16" s="62" t="s">
        <v>194</v>
      </c>
      <c r="F16" s="1"/>
      <c r="G16" s="1"/>
      <c r="H16" s="1"/>
      <c r="I16" s="1"/>
      <c r="J16" s="1"/>
      <c r="K16" s="1"/>
      <c r="L16" s="1">
        <v>1780</v>
      </c>
      <c r="M16" s="1"/>
      <c r="N16" s="1"/>
      <c r="O16" s="1">
        <f t="shared" si="0"/>
        <v>1780</v>
      </c>
      <c r="P16" s="1">
        <f t="shared" si="1"/>
        <v>118505</v>
      </c>
    </row>
    <row r="17" spans="1:16" s="17" customFormat="1" ht="19.5" customHeight="1">
      <c r="A17" s="2">
        <v>11</v>
      </c>
      <c r="B17" s="2"/>
      <c r="C17" s="1" t="s">
        <v>15</v>
      </c>
      <c r="D17" s="30">
        <v>1111</v>
      </c>
      <c r="E17" s="62" t="s">
        <v>195</v>
      </c>
      <c r="F17" s="1"/>
      <c r="G17" s="1"/>
      <c r="H17" s="1">
        <v>250</v>
      </c>
      <c r="I17" s="1"/>
      <c r="J17" s="1"/>
      <c r="K17" s="1"/>
      <c r="L17" s="1"/>
      <c r="M17" s="1"/>
      <c r="N17" s="1"/>
      <c r="O17" s="1">
        <f t="shared" si="0"/>
        <v>250</v>
      </c>
      <c r="P17" s="1">
        <f t="shared" si="1"/>
        <v>118255</v>
      </c>
    </row>
    <row r="18" spans="1:16" s="17" customFormat="1" ht="19.5" customHeight="1">
      <c r="A18" s="2">
        <v>11</v>
      </c>
      <c r="B18" s="2"/>
      <c r="C18" s="1" t="s">
        <v>15</v>
      </c>
      <c r="D18" s="30">
        <v>1112</v>
      </c>
      <c r="E18" s="62" t="s">
        <v>196</v>
      </c>
      <c r="F18" s="1"/>
      <c r="G18" s="1"/>
      <c r="H18" s="1">
        <v>250</v>
      </c>
      <c r="I18" s="1"/>
      <c r="J18" s="1"/>
      <c r="K18" s="1"/>
      <c r="L18" s="1"/>
      <c r="M18" s="1"/>
      <c r="N18" s="1"/>
      <c r="O18" s="1">
        <f t="shared" si="0"/>
        <v>250</v>
      </c>
      <c r="P18" s="1">
        <f t="shared" si="1"/>
        <v>118005</v>
      </c>
    </row>
    <row r="19" spans="1:16" s="17" customFormat="1" ht="19.5" customHeight="1">
      <c r="A19" s="2">
        <v>11</v>
      </c>
      <c r="B19" s="2"/>
      <c r="C19" s="1" t="s">
        <v>15</v>
      </c>
      <c r="D19" s="30">
        <v>1113</v>
      </c>
      <c r="E19" s="62" t="s">
        <v>197</v>
      </c>
      <c r="F19" s="1"/>
      <c r="G19" s="1">
        <v>24705</v>
      </c>
      <c r="H19" s="1"/>
      <c r="I19" s="1"/>
      <c r="J19" s="1"/>
      <c r="K19" s="1"/>
      <c r="L19" s="1"/>
      <c r="M19" s="1"/>
      <c r="N19" s="1"/>
      <c r="O19" s="1">
        <f t="shared" si="0"/>
        <v>24705</v>
      </c>
      <c r="P19" s="1">
        <f t="shared" si="1"/>
        <v>93300</v>
      </c>
    </row>
    <row r="20" spans="1:16" s="17" customFormat="1" ht="19.5" customHeight="1">
      <c r="A20" s="2">
        <v>11</v>
      </c>
      <c r="B20" s="2"/>
      <c r="C20" s="1" t="s">
        <v>15</v>
      </c>
      <c r="D20" s="30">
        <v>1114</v>
      </c>
      <c r="E20" s="9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  <c r="P20" s="1">
        <f t="shared" si="1"/>
        <v>93300</v>
      </c>
    </row>
    <row r="21" spans="1:16" s="17" customFormat="1" ht="19.5" customHeight="1">
      <c r="A21" s="2">
        <v>11</v>
      </c>
      <c r="B21" s="2"/>
      <c r="C21" s="1" t="s">
        <v>15</v>
      </c>
      <c r="D21" s="30">
        <v>1115</v>
      </c>
      <c r="E21" s="9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  <c r="P21" s="1">
        <f t="shared" si="1"/>
        <v>93300</v>
      </c>
    </row>
    <row r="22" spans="1:16" s="17" customFormat="1" ht="19.5" customHeight="1">
      <c r="A22" s="2">
        <v>11</v>
      </c>
      <c r="B22" s="2"/>
      <c r="C22" s="1" t="s">
        <v>15</v>
      </c>
      <c r="D22" s="30">
        <v>1116</v>
      </c>
      <c r="E22" s="9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93300</v>
      </c>
    </row>
    <row r="23" spans="1:16" s="17" customFormat="1" ht="19.5" customHeight="1">
      <c r="A23" s="2">
        <v>11</v>
      </c>
      <c r="B23" s="2"/>
      <c r="C23" s="1" t="s">
        <v>15</v>
      </c>
      <c r="D23" s="30">
        <v>1117</v>
      </c>
      <c r="E23" s="9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93300</v>
      </c>
    </row>
    <row r="24" spans="1:16" s="17" customFormat="1" ht="19.5" customHeight="1">
      <c r="A24" s="2">
        <v>11</v>
      </c>
      <c r="B24" s="2"/>
      <c r="C24" s="1" t="s">
        <v>15</v>
      </c>
      <c r="D24" s="30">
        <v>1118</v>
      </c>
      <c r="E24" s="9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93300</v>
      </c>
    </row>
    <row r="25" spans="1:16" s="17" customFormat="1" ht="19.5" customHeight="1">
      <c r="A25" s="2">
        <v>11</v>
      </c>
      <c r="B25" s="2"/>
      <c r="C25" s="1" t="s">
        <v>15</v>
      </c>
      <c r="D25" s="30">
        <v>1119</v>
      </c>
      <c r="E25" s="9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93300</v>
      </c>
    </row>
    <row r="26" spans="1:16" s="17" customFormat="1" ht="19.5" customHeight="1">
      <c r="A26" s="2">
        <v>11</v>
      </c>
      <c r="B26" s="2"/>
      <c r="C26" s="1" t="s">
        <v>15</v>
      </c>
      <c r="D26" s="30">
        <v>1120</v>
      </c>
      <c r="E26" s="9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93300</v>
      </c>
    </row>
    <row r="27" spans="1:16" s="17" customFormat="1" ht="19.5" customHeight="1">
      <c r="A27" s="2"/>
      <c r="B27" s="2"/>
      <c r="C27" s="1"/>
      <c r="D27" s="30"/>
      <c r="E27" s="28" t="s">
        <v>31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s="17" customFormat="1" ht="19.5" customHeight="1">
      <c r="A28" s="2"/>
      <c r="B28" s="2"/>
      <c r="C28" s="1"/>
      <c r="D28" s="30"/>
      <c r="E28" s="1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7" s="17" customFormat="1" ht="19.5" customHeight="1">
      <c r="A29" s="19"/>
      <c r="B29" s="19"/>
      <c r="C29" s="20"/>
      <c r="D29" s="31"/>
      <c r="E29" s="5" t="s">
        <v>20</v>
      </c>
      <c r="F29" s="6">
        <f aca="true" t="shared" si="2" ref="F29:N29">SUM(F5:F28)</f>
        <v>16080</v>
      </c>
      <c r="G29" s="6">
        <f t="shared" si="2"/>
        <v>25065</v>
      </c>
      <c r="H29" s="6">
        <f t="shared" si="2"/>
        <v>1380</v>
      </c>
      <c r="I29" s="6">
        <f t="shared" si="2"/>
        <v>0</v>
      </c>
      <c r="J29" s="6">
        <f t="shared" si="2"/>
        <v>664</v>
      </c>
      <c r="K29" s="6">
        <f t="shared" si="2"/>
        <v>16587</v>
      </c>
      <c r="L29" s="6">
        <f t="shared" si="2"/>
        <v>1780</v>
      </c>
      <c r="M29" s="6">
        <f t="shared" si="2"/>
        <v>0</v>
      </c>
      <c r="N29" s="6">
        <f t="shared" si="2"/>
        <v>296</v>
      </c>
      <c r="O29" s="6">
        <f>SUM(G29:N29)</f>
        <v>45772</v>
      </c>
      <c r="P29" s="1">
        <f>F29-O29</f>
        <v>-29692</v>
      </c>
      <c r="Q29" s="18"/>
    </row>
    <row r="30" spans="1:17" s="17" customFormat="1" ht="19.5" customHeight="1">
      <c r="A30" s="19"/>
      <c r="B30" s="19"/>
      <c r="C30" s="20"/>
      <c r="D30" s="31"/>
      <c r="E30" s="5" t="s">
        <v>21</v>
      </c>
      <c r="F30" s="6">
        <f>'10分類帳'!F49+'11分類帳'!F29</f>
        <v>210532</v>
      </c>
      <c r="G30" s="6">
        <f>'10分類帳'!G49+'11分類帳'!G29</f>
        <v>52041</v>
      </c>
      <c r="H30" s="6">
        <f>'10分類帳'!H49+'11分類帳'!H29</f>
        <v>2400</v>
      </c>
      <c r="I30" s="6">
        <f>'10分類帳'!I49+'11分類帳'!I29</f>
        <v>3440</v>
      </c>
      <c r="J30" s="6">
        <f>'10分類帳'!J49+'11分類帳'!J29</f>
        <v>1324</v>
      </c>
      <c r="K30" s="6">
        <f>'10分類帳'!K49+'11分類帳'!K29</f>
        <v>50561</v>
      </c>
      <c r="L30" s="6">
        <f>'10分類帳'!L49+'11分類帳'!L29</f>
        <v>5770</v>
      </c>
      <c r="M30" s="6">
        <f>'10分類帳'!M49+'11分類帳'!M29</f>
        <v>0</v>
      </c>
      <c r="N30" s="6">
        <f>'10分類帳'!N49+'11分類帳'!N29</f>
        <v>1696</v>
      </c>
      <c r="O30" s="6">
        <f>SUM(G30:N30)</f>
        <v>117232</v>
      </c>
      <c r="P30" s="6">
        <f>F30-O30</f>
        <v>93300</v>
      </c>
      <c r="Q30" s="18"/>
    </row>
    <row r="31" spans="1:17" s="17" customFormat="1" ht="0.75" customHeight="1">
      <c r="A31" s="23"/>
      <c r="B31" s="24"/>
      <c r="C31" s="24"/>
      <c r="D31" s="32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53"/>
      <c r="P31" s="53"/>
      <c r="Q31" s="15"/>
    </row>
    <row r="32" spans="1:17" s="17" customFormat="1" ht="48.75" customHeight="1">
      <c r="A32" s="22"/>
      <c r="B32" s="22"/>
      <c r="C32" s="22"/>
      <c r="D32" s="33"/>
      <c r="E32" s="43" t="s">
        <v>122</v>
      </c>
      <c r="F32" s="4" t="s">
        <v>27</v>
      </c>
      <c r="G32" s="4" t="s">
        <v>49</v>
      </c>
      <c r="H32" s="4" t="s">
        <v>126</v>
      </c>
      <c r="I32" s="4" t="s">
        <v>121</v>
      </c>
      <c r="J32" s="54" t="s">
        <v>128</v>
      </c>
      <c r="K32" s="4" t="s">
        <v>28</v>
      </c>
      <c r="L32" s="4" t="s">
        <v>140</v>
      </c>
      <c r="M32" s="4"/>
      <c r="N32" s="4"/>
      <c r="O32" s="68" t="s">
        <v>119</v>
      </c>
      <c r="P32" s="69"/>
      <c r="Q32" s="16"/>
    </row>
    <row r="33" spans="1:17" s="17" customFormat="1" ht="19.5" customHeight="1">
      <c r="A33" s="21"/>
      <c r="B33" s="21"/>
      <c r="C33" s="21"/>
      <c r="D33" s="30"/>
      <c r="E33" s="12"/>
      <c r="F33" s="51">
        <v>16080</v>
      </c>
      <c r="G33" s="51"/>
      <c r="H33" s="51"/>
      <c r="I33" s="14"/>
      <c r="J33" s="14"/>
      <c r="K33" s="14"/>
      <c r="L33" s="13"/>
      <c r="M33" s="52"/>
      <c r="N33" s="52"/>
      <c r="O33" s="70">
        <f>SUM(F33:N33)</f>
        <v>16080</v>
      </c>
      <c r="P33" s="71"/>
      <c r="Q33" s="15"/>
    </row>
    <row r="34" spans="1:17" s="17" customFormat="1" ht="19.5" customHeight="1">
      <c r="A34" s="15"/>
      <c r="B34" s="15"/>
      <c r="C34" s="15"/>
      <c r="D34" s="3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s="17" customFormat="1" ht="19.5" customHeight="1">
      <c r="A35" s="15"/>
      <c r="B35" s="15"/>
      <c r="C35" s="15"/>
      <c r="D35" s="3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s="17" customFormat="1" ht="19.5" customHeight="1">
      <c r="A36" s="15"/>
      <c r="B36" s="15"/>
      <c r="C36" s="15"/>
      <c r="D36" s="3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s="17" customFormat="1" ht="19.5" customHeight="1">
      <c r="A37" s="15"/>
      <c r="B37" s="15"/>
      <c r="C37" s="15"/>
      <c r="D37" s="3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s="17" customFormat="1" ht="19.5" customHeight="1">
      <c r="A38" s="15"/>
      <c r="B38" s="15"/>
      <c r="C38" s="15"/>
      <c r="D38" s="3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s="17" customFormat="1" ht="19.5" customHeight="1">
      <c r="A39" s="15"/>
      <c r="B39" s="15"/>
      <c r="C39" s="15"/>
      <c r="D39" s="3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s="17" customFormat="1" ht="19.5" customHeight="1">
      <c r="A40" s="15"/>
      <c r="B40" s="15"/>
      <c r="C40" s="15"/>
      <c r="D40" s="3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s="17" customFormat="1" ht="19.5" customHeight="1">
      <c r="A41" s="15"/>
      <c r="B41" s="15"/>
      <c r="C41" s="15"/>
      <c r="D41" s="3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s="17" customFormat="1" ht="19.5" customHeight="1">
      <c r="A42" s="15"/>
      <c r="B42" s="15"/>
      <c r="C42" s="15"/>
      <c r="D42" s="3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s="17" customFormat="1" ht="19.5" customHeight="1">
      <c r="A43" s="15"/>
      <c r="B43" s="15"/>
      <c r="C43" s="15"/>
      <c r="D43" s="3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s="17" customFormat="1" ht="19.5" customHeight="1">
      <c r="A44" s="15"/>
      <c r="B44" s="15"/>
      <c r="C44" s="15"/>
      <c r="D44" s="3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s="17" customFormat="1" ht="19.5" customHeight="1">
      <c r="A45" s="15"/>
      <c r="B45" s="15"/>
      <c r="C45" s="15"/>
      <c r="D45" s="3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s="17" customFormat="1" ht="19.5" customHeight="1">
      <c r="A46" s="15"/>
      <c r="B46" s="15"/>
      <c r="C46" s="15"/>
      <c r="D46" s="3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s="17" customFormat="1" ht="19.5" customHeight="1">
      <c r="A47" s="15"/>
      <c r="B47" s="15"/>
      <c r="C47" s="15"/>
      <c r="D47" s="3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s="18" customFormat="1" ht="19.5" customHeight="1">
      <c r="A48" s="15"/>
      <c r="B48" s="15"/>
      <c r="C48" s="15"/>
      <c r="D48" s="3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s="18" customFormat="1" ht="19.5" customHeight="1">
      <c r="A49" s="15"/>
      <c r="B49" s="15"/>
      <c r="C49" s="15"/>
      <c r="D49" s="3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ht="42" customHeight="1"/>
    <row r="51" spans="1:17" s="16" customFormat="1" ht="60.75" customHeight="1">
      <c r="A51" s="15"/>
      <c r="B51" s="15"/>
      <c r="C51" s="15"/>
      <c r="D51" s="3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ht="41.25" customHeight="1"/>
  </sheetData>
  <sheetProtection/>
  <mergeCells count="9">
    <mergeCell ref="J1:P1"/>
    <mergeCell ref="A1:I1"/>
    <mergeCell ref="O32:P32"/>
    <mergeCell ref="O33:P33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學校午餐費分類帳結算表</dc:title>
  <dc:subject/>
  <dc:creator>邱金春</dc:creator>
  <cp:keywords/>
  <dc:description/>
  <cp:lastModifiedBy>user</cp:lastModifiedBy>
  <cp:lastPrinted>2015-02-24T07:21:57Z</cp:lastPrinted>
  <dcterms:created xsi:type="dcterms:W3CDTF">2005-07-22T02:50:49Z</dcterms:created>
  <dcterms:modified xsi:type="dcterms:W3CDTF">2015-02-25T03:56:36Z</dcterms:modified>
  <cp:category/>
  <cp:version/>
  <cp:contentType/>
  <cp:contentStatus/>
</cp:coreProperties>
</file>