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1415" windowHeight="6735" activeTab="2"/>
  </bookViews>
  <sheets>
    <sheet name="4" sheetId="1" r:id="rId1"/>
    <sheet name="5" sheetId="2" r:id="rId2"/>
    <sheet name="6" sheetId="3" r:id="rId3"/>
    <sheet name="Sheet2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<sst xmlns="http://schemas.openxmlformats.org/spreadsheetml/2006/main" count="111" uniqueCount="37">
  <si>
    <t>截止本月底止累計數</t>
  </si>
  <si>
    <t>103年04月份學校午餐費收支結算表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</si>
  <si>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</si>
  <si>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</si>
  <si>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</si>
  <si>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</si>
  <si>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</si>
  <si>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</si>
  <si>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</si>
  <si>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</si>
  <si>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</si>
  <si>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670  元
二、應收午餐費
      學  生25 人
      教職員 14  人
      工  友 1人 替代役 1人
      合  計 41人 共27470 元
三、免收減收午餐費
       （1）全免及減收學生午餐費
             計   0人 0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</si>
  <si>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</si>
  <si>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</si>
  <si>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</si>
  <si>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</si>
  <si>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</si>
  <si>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</si>
  <si>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</si>
  <si>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</si>
  <si>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</si>
  <si>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</si>
  <si>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</si>
  <si>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</si>
  <si>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</si>
  <si>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</si>
  <si>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</si>
  <si>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</si>
  <si>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</si>
  <si>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</si>
  <si>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</si>
  <si>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</si>
  <si>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</si>
  <si>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</si>
  <si>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103年5月份學校午餐費收支結算表</t>
  </si>
  <si>
    <t>103年06月份學校午餐費收支結算表</t>
  </si>
  <si>
    <t xml:space="preserve">製表            出納              會計              稽核               執行秘書               校長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</si>
</sst>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0" fontId="4" fillId="0" borderId="10" xfId="39" applyNumberFormat="1" applyFont="1" applyBorder="1" applyAlignment="1">
      <alignment vertical="center"/>
    </xf>
    <xf numFmtId="9" fontId="4" fillId="0" borderId="10" xfId="39" applyFont="1" applyBorder="1" applyAlignment="1">
      <alignment vertical="center"/>
    </xf>
    <xf numFmtId="177" fontId="4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0" xfId="33" applyNumberFormat="1" applyFont="1" applyAlignment="1">
      <alignment vertic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6;&#33288;&#22283;&#23567;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結算"/>
      <sheetName val="04分類帳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嘉義縣梅山鄉太興國民小學</v>
          </cell>
        </row>
      </sheetData>
      <sheetData sheetId="15">
        <row r="1">
          <cell r="A1" t="str">
            <v>嘉義縣梅山鄉太興國民小學</v>
          </cell>
        </row>
      </sheetData>
      <sheetData sheetId="17">
        <row r="1">
          <cell r="A1" t="str">
            <v>嘉義縣梅山鄉太興國民小學</v>
          </cell>
        </row>
      </sheetData>
      <sheetData sheetId="21">
        <row r="4">
          <cell r="P4">
            <v>44650</v>
          </cell>
        </row>
        <row r="48">
          <cell r="G48">
            <v>39213</v>
          </cell>
          <cell r="H48">
            <v>600</v>
          </cell>
          <cell r="I48">
            <v>0</v>
          </cell>
          <cell r="J48">
            <v>268</v>
          </cell>
          <cell r="K48">
            <v>16414</v>
          </cell>
          <cell r="L48">
            <v>1780</v>
          </cell>
          <cell r="M48">
            <v>0</v>
          </cell>
          <cell r="N48">
            <v>150</v>
          </cell>
        </row>
        <row r="49">
          <cell r="G49">
            <v>169812</v>
          </cell>
          <cell r="H49">
            <v>6093</v>
          </cell>
          <cell r="I49">
            <v>0</v>
          </cell>
          <cell r="J49">
            <v>7254</v>
          </cell>
          <cell r="K49">
            <v>145271</v>
          </cell>
          <cell r="L49">
            <v>14720</v>
          </cell>
          <cell r="M49">
            <v>0</v>
          </cell>
          <cell r="N49">
            <v>13527</v>
          </cell>
          <cell r="P49">
            <v>99393</v>
          </cell>
        </row>
        <row r="52">
          <cell r="F52">
            <v>18760</v>
          </cell>
          <cell r="J52">
            <v>90000</v>
          </cell>
          <cell r="K52">
            <v>4408</v>
          </cell>
        </row>
      </sheetData>
      <sheetData sheetId="22">
        <row r="4">
          <cell r="P4">
            <v>99393</v>
          </cell>
        </row>
        <row r="48">
          <cell r="G48">
            <v>20745</v>
          </cell>
          <cell r="H48">
            <v>500</v>
          </cell>
          <cell r="I48">
            <v>0</v>
          </cell>
          <cell r="J48">
            <v>1630</v>
          </cell>
          <cell r="K48">
            <v>16414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190557</v>
          </cell>
          <cell r="H49">
            <v>6593</v>
          </cell>
          <cell r="I49">
            <v>0</v>
          </cell>
          <cell r="J49">
            <v>8884</v>
          </cell>
          <cell r="K49">
            <v>161685</v>
          </cell>
          <cell r="L49">
            <v>14720</v>
          </cell>
          <cell r="M49">
            <v>0</v>
          </cell>
          <cell r="N49">
            <v>13527</v>
          </cell>
          <cell r="P49">
            <v>74474</v>
          </cell>
        </row>
        <row r="52">
          <cell r="F52">
            <v>14370</v>
          </cell>
        </row>
      </sheetData>
      <sheetData sheetId="24">
        <row r="4">
          <cell r="P4">
            <v>74474</v>
          </cell>
        </row>
        <row r="48">
          <cell r="G48">
            <v>43776</v>
          </cell>
          <cell r="H48">
            <v>610</v>
          </cell>
          <cell r="I48">
            <v>0</v>
          </cell>
          <cell r="J48">
            <v>130</v>
          </cell>
          <cell r="K48">
            <v>6790</v>
          </cell>
          <cell r="L48">
            <v>1860</v>
          </cell>
          <cell r="M48">
            <v>0</v>
          </cell>
          <cell r="N48">
            <v>390</v>
          </cell>
        </row>
        <row r="49">
          <cell r="G49">
            <v>234333</v>
          </cell>
          <cell r="H49">
            <v>7203</v>
          </cell>
          <cell r="I49">
            <v>0</v>
          </cell>
          <cell r="J49">
            <v>9014</v>
          </cell>
          <cell r="K49">
            <v>168475</v>
          </cell>
          <cell r="L49">
            <v>16580</v>
          </cell>
          <cell r="M49">
            <v>0</v>
          </cell>
          <cell r="N49">
            <v>13917</v>
          </cell>
          <cell r="P49">
            <v>50822</v>
          </cell>
        </row>
        <row r="52">
          <cell r="F52">
            <v>14370</v>
          </cell>
          <cell r="K52">
            <v>15534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A2" sqref="A2:H17"/>
    </sheetView>
  </sheetViews>
  <sheetFormatPr defaultColWidth="8.87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37.5" customHeight="1">
      <c r="A1" s="16" t="str">
        <f>'[1]12結算'!A1:C1</f>
        <v>嘉義縣梅山鄉太興國民小學</v>
      </c>
      <c r="B1" s="16"/>
      <c r="C1" s="16"/>
      <c r="D1" s="17" t="s">
        <v>1</v>
      </c>
      <c r="E1" s="17"/>
      <c r="F1" s="17"/>
      <c r="G1" s="17"/>
      <c r="H1" s="17"/>
    </row>
    <row r="2" spans="1:8" s="3" customFormat="1" ht="24.75" customHeight="1">
      <c r="A2" s="18" t="s">
        <v>2</v>
      </c>
      <c r="B2" s="18"/>
      <c r="C2" s="18"/>
      <c r="D2" s="18" t="s">
        <v>3</v>
      </c>
      <c r="E2" s="18"/>
      <c r="F2" s="18"/>
      <c r="G2" s="18" t="s">
        <v>0</v>
      </c>
      <c r="H2" s="18"/>
    </row>
    <row r="3" spans="1:8" s="3" customFormat="1" ht="24.75" customHeight="1">
      <c r="A3" s="4" t="s">
        <v>4</v>
      </c>
      <c r="B3" s="7" t="s">
        <v>5</v>
      </c>
      <c r="C3" s="4" t="s">
        <v>6</v>
      </c>
      <c r="D3" s="4" t="s">
        <v>7</v>
      </c>
      <c r="E3" s="7" t="s">
        <v>8</v>
      </c>
      <c r="F3" s="4" t="s">
        <v>9</v>
      </c>
      <c r="G3" s="7" t="s">
        <v>8</v>
      </c>
      <c r="H3" s="4" t="s">
        <v>9</v>
      </c>
    </row>
    <row r="4" spans="1:8" s="3" customFormat="1" ht="24.75" customHeight="1">
      <c r="A4" s="4" t="s">
        <v>10</v>
      </c>
      <c r="B4" s="8">
        <f>'[1]04分類帳'!P4</f>
        <v>44650</v>
      </c>
      <c r="C4" s="19" t="s">
        <v>11</v>
      </c>
      <c r="D4" s="4" t="s">
        <v>12</v>
      </c>
      <c r="E4" s="8">
        <f>'[1]04分類帳'!G48</f>
        <v>39213</v>
      </c>
      <c r="F4" s="5">
        <f>E4/(E13-E8)</f>
        <v>0.93339839565828</v>
      </c>
      <c r="G4" s="8">
        <f>'[1]04分類帳'!G49</f>
        <v>169812</v>
      </c>
      <c r="H4" s="5">
        <f>G4/(G13-G8)</f>
        <v>0.8032506172956302</v>
      </c>
    </row>
    <row r="5" spans="1:8" s="3" customFormat="1" ht="24.75" customHeight="1">
      <c r="A5" s="4" t="s">
        <v>13</v>
      </c>
      <c r="B5" s="8">
        <f>'[1]04分類帳'!F52</f>
        <v>18760</v>
      </c>
      <c r="C5" s="20"/>
      <c r="D5" s="4" t="s">
        <v>14</v>
      </c>
      <c r="E5" s="8">
        <f>'[1]04分類帳'!H48</f>
        <v>600</v>
      </c>
      <c r="F5" s="5">
        <f>E5/(E13-E8)</f>
        <v>0.014281973768774844</v>
      </c>
      <c r="G5" s="8">
        <f>'[1]04分類帳'!H49</f>
        <v>6093</v>
      </c>
      <c r="H5" s="5">
        <f>G5/(G13-G8)</f>
        <v>0.02882132011390405</v>
      </c>
    </row>
    <row r="6" spans="1:8" s="3" customFormat="1" ht="27" customHeight="1">
      <c r="A6" s="9" t="s">
        <v>15</v>
      </c>
      <c r="B6" s="8">
        <f>'[1]04分類帳'!G52</f>
        <v>0</v>
      </c>
      <c r="C6" s="20"/>
      <c r="D6" s="4" t="s">
        <v>16</v>
      </c>
      <c r="E6" s="8">
        <f>'[1]04分類帳'!I48</f>
        <v>0</v>
      </c>
      <c r="F6" s="5">
        <f>E6/(E13-E8)</f>
        <v>0</v>
      </c>
      <c r="G6" s="8">
        <f>'[1]04分類帳'!I49</f>
        <v>0</v>
      </c>
      <c r="H6" s="5">
        <f>G6/(G13-G8)</f>
        <v>0</v>
      </c>
    </row>
    <row r="7" spans="1:8" s="3" customFormat="1" ht="30" customHeight="1">
      <c r="A7" s="10" t="s">
        <v>17</v>
      </c>
      <c r="B7" s="8">
        <f>'[1]04分類帳'!H52</f>
        <v>0</v>
      </c>
      <c r="C7" s="20"/>
      <c r="D7" s="4" t="s">
        <v>18</v>
      </c>
      <c r="E7" s="8">
        <f>'[1]04分類帳'!J48</f>
        <v>268</v>
      </c>
      <c r="F7" s="5">
        <f>E7/(E13-E8)</f>
        <v>0.00637928161671943</v>
      </c>
      <c r="G7" s="8">
        <f>'[1]04分類帳'!J49</f>
        <v>7254</v>
      </c>
      <c r="H7" s="5">
        <f>G7/(G13-G8)</f>
        <v>0.03431312261714426</v>
      </c>
    </row>
    <row r="8" spans="1:8" s="3" customFormat="1" ht="27" customHeight="1">
      <c r="A8" s="10" t="s">
        <v>19</v>
      </c>
      <c r="B8" s="8">
        <f>'[1]04分類帳'!I52</f>
        <v>0</v>
      </c>
      <c r="C8" s="20"/>
      <c r="D8" s="4" t="s">
        <v>20</v>
      </c>
      <c r="E8" s="8">
        <f>'[1]04分類帳'!K48</f>
        <v>16414</v>
      </c>
      <c r="F8" s="5"/>
      <c r="G8" s="8">
        <f>'[1]04分類帳'!K49</f>
        <v>145271</v>
      </c>
      <c r="H8" s="5"/>
    </row>
    <row r="9" spans="1:8" s="3" customFormat="1" ht="30.75" customHeight="1">
      <c r="A9" s="11" t="s">
        <v>21</v>
      </c>
      <c r="B9" s="8">
        <f>'[1]04分類帳'!J52</f>
        <v>90000</v>
      </c>
      <c r="C9" s="20"/>
      <c r="D9" s="4" t="s">
        <v>22</v>
      </c>
      <c r="E9" s="8">
        <f>'[1]04分類帳'!L48</f>
        <v>1780</v>
      </c>
      <c r="F9" s="5">
        <f>E9/(E13-E8)</f>
        <v>0.04236985551403204</v>
      </c>
      <c r="G9" s="8">
        <f>'[1]04分類帳'!L49</f>
        <v>14720</v>
      </c>
      <c r="H9" s="5">
        <f>G9/(G13-G8)</f>
        <v>0.06962905499370879</v>
      </c>
    </row>
    <row r="10" spans="1:8" s="3" customFormat="1" ht="30" customHeight="1">
      <c r="A10" s="4" t="s">
        <v>23</v>
      </c>
      <c r="B10" s="8">
        <f>'[1]04分類帳'!K52</f>
        <v>4408</v>
      </c>
      <c r="C10" s="20"/>
      <c r="D10" s="4" t="s">
        <v>24</v>
      </c>
      <c r="E10" s="8">
        <f>'[1]04分類帳'!M48</f>
        <v>0</v>
      </c>
      <c r="F10" s="5">
        <f>E10/(E13-E8)</f>
        <v>0</v>
      </c>
      <c r="G10" s="8">
        <f>'[1]04分類帳'!M49</f>
        <v>0</v>
      </c>
      <c r="H10" s="5">
        <f>G10/(G13-G8)</f>
        <v>0</v>
      </c>
    </row>
    <row r="11" spans="1:8" s="3" customFormat="1" ht="24" customHeight="1">
      <c r="A11" s="11"/>
      <c r="B11" s="8">
        <f>'[1]04分類帳'!L52</f>
        <v>0</v>
      </c>
      <c r="C11" s="20"/>
      <c r="D11" s="4" t="s">
        <v>25</v>
      </c>
      <c r="E11" s="8">
        <f>'[1]04分類帳'!N48</f>
        <v>150</v>
      </c>
      <c r="F11" s="5">
        <f>E11/(E13-E8)</f>
        <v>0.003570493442193711</v>
      </c>
      <c r="G11" s="8">
        <f>'[1]04分類帳'!N49</f>
        <v>13527</v>
      </c>
      <c r="H11" s="5">
        <f>G11/(G13-G8)</f>
        <v>0.06398588497961269</v>
      </c>
    </row>
    <row r="12" spans="1:8" s="3" customFormat="1" ht="27" customHeight="1">
      <c r="A12" s="4"/>
      <c r="B12" s="8">
        <f>'[1]04分類帳'!M52</f>
        <v>0</v>
      </c>
      <c r="C12" s="13" t="s">
        <v>26</v>
      </c>
      <c r="D12" s="4"/>
      <c r="E12" s="8"/>
      <c r="F12" s="5"/>
      <c r="G12" s="8"/>
      <c r="H12" s="5"/>
    </row>
    <row r="13" spans="1:8" s="3" customFormat="1" ht="27.75" customHeight="1">
      <c r="A13" s="4"/>
      <c r="B13" s="8">
        <f>'[1]04分類帳'!N52</f>
        <v>0</v>
      </c>
      <c r="C13" s="23"/>
      <c r="D13" s="4" t="s">
        <v>27</v>
      </c>
      <c r="E13" s="8">
        <f>SUM(E4:E12)</f>
        <v>58425</v>
      </c>
      <c r="F13" s="5">
        <f>(E13-E8)/(E13-E8)</f>
        <v>1</v>
      </c>
      <c r="G13" s="8">
        <f>SUM(G4:G12)</f>
        <v>356677</v>
      </c>
      <c r="H13" s="5">
        <f>(G13-G8)/(G13-G8)</f>
        <v>1</v>
      </c>
    </row>
    <row r="14" spans="1:8" s="3" customFormat="1" ht="31.5" customHeight="1">
      <c r="A14" s="4" t="s">
        <v>28</v>
      </c>
      <c r="B14" s="8">
        <f>SUM(B5:B13)</f>
        <v>113168</v>
      </c>
      <c r="C14" s="23"/>
      <c r="D14" s="4" t="s">
        <v>29</v>
      </c>
      <c r="E14" s="8">
        <f>'[1]04分類帳'!P49</f>
        <v>99393</v>
      </c>
      <c r="F14" s="5"/>
      <c r="G14" s="8">
        <f>E14</f>
        <v>99393</v>
      </c>
      <c r="H14" s="5"/>
    </row>
    <row r="15" spans="1:8" s="3" customFormat="1" ht="36" customHeight="1">
      <c r="A15" s="4" t="s">
        <v>30</v>
      </c>
      <c r="B15" s="8">
        <f>B14+B4</f>
        <v>157818</v>
      </c>
      <c r="C15" s="23"/>
      <c r="D15" s="4" t="s">
        <v>30</v>
      </c>
      <c r="E15" s="8">
        <f>E13+E14</f>
        <v>157818</v>
      </c>
      <c r="F15" s="6">
        <f>SUM(F4:F11)</f>
        <v>1</v>
      </c>
      <c r="G15" s="8">
        <f>G13+G14</f>
        <v>456070</v>
      </c>
      <c r="H15" s="6">
        <f>SUM(H4:H11)</f>
        <v>0.9999999999999999</v>
      </c>
    </row>
    <row r="16" spans="1:8" ht="66" customHeight="1">
      <c r="A16" s="4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spans="1:8" ht="36.75" customHeight="1">
      <c r="A17" s="15" t="s">
        <v>33</v>
      </c>
      <c r="B17" s="15"/>
      <c r="C17" s="15"/>
      <c r="D17" s="15"/>
      <c r="E17" s="15"/>
      <c r="F17" s="15"/>
      <c r="G17" s="15"/>
      <c r="H17" s="15"/>
    </row>
    <row r="18" spans="1:8" ht="16.5">
      <c r="A18" s="3"/>
      <c r="B18" s="12"/>
      <c r="C18" s="3"/>
      <c r="D18" s="3"/>
      <c r="E18" s="12"/>
      <c r="F18" s="3"/>
      <c r="G18" s="12"/>
      <c r="H18" s="3"/>
    </row>
    <row r="19" spans="1:8" ht="16.5">
      <c r="A19" s="3"/>
      <c r="B19" s="12"/>
      <c r="C19" s="3"/>
      <c r="D19" s="3"/>
      <c r="E19" s="12"/>
      <c r="F19" s="3"/>
      <c r="G19" s="12"/>
      <c r="H19" s="3"/>
    </row>
  </sheetData>
  <sheetProtection selectLockedCells="1"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C22" sqref="C22"/>
    </sheetView>
  </sheetViews>
  <sheetFormatPr defaultColWidth="8.87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37.5" customHeight="1">
      <c r="A1" s="16" t="str">
        <f>'[1]01結算'!A1:C1</f>
        <v>嘉義縣梅山鄉太興國民小學</v>
      </c>
      <c r="B1" s="16"/>
      <c r="C1" s="16"/>
      <c r="D1" s="17" t="s">
        <v>34</v>
      </c>
      <c r="E1" s="17"/>
      <c r="F1" s="17"/>
      <c r="G1" s="17"/>
      <c r="H1" s="17"/>
    </row>
    <row r="2" spans="1:8" s="3" customFormat="1" ht="24.75" customHeight="1">
      <c r="A2" s="18" t="s">
        <v>2</v>
      </c>
      <c r="B2" s="18"/>
      <c r="C2" s="18"/>
      <c r="D2" s="18" t="s">
        <v>3</v>
      </c>
      <c r="E2" s="18"/>
      <c r="F2" s="18"/>
      <c r="G2" s="18" t="s">
        <v>0</v>
      </c>
      <c r="H2" s="18"/>
    </row>
    <row r="3" spans="1:8" s="3" customFormat="1" ht="24.75" customHeight="1">
      <c r="A3" s="4" t="s">
        <v>4</v>
      </c>
      <c r="B3" s="7" t="s">
        <v>5</v>
      </c>
      <c r="C3" s="4" t="s">
        <v>6</v>
      </c>
      <c r="D3" s="4" t="s">
        <v>7</v>
      </c>
      <c r="E3" s="7" t="s">
        <v>8</v>
      </c>
      <c r="F3" s="4" t="s">
        <v>9</v>
      </c>
      <c r="G3" s="7" t="s">
        <v>8</v>
      </c>
      <c r="H3" s="4" t="s">
        <v>9</v>
      </c>
    </row>
    <row r="4" spans="1:8" s="3" customFormat="1" ht="24.75" customHeight="1">
      <c r="A4" s="4" t="s">
        <v>10</v>
      </c>
      <c r="B4" s="8">
        <f>'[1]05分類帳'!P4</f>
        <v>99393</v>
      </c>
      <c r="C4" s="19" t="s">
        <v>11</v>
      </c>
      <c r="D4" s="4" t="s">
        <v>12</v>
      </c>
      <c r="E4" s="8">
        <f>'[1]05分類帳'!G48</f>
        <v>20745</v>
      </c>
      <c r="F4" s="5">
        <f>E4/(E13-E8)</f>
        <v>0.9068852459016393</v>
      </c>
      <c r="G4" s="8">
        <f>'[1]05分類帳'!G49</f>
        <v>190557</v>
      </c>
      <c r="H4" s="5">
        <f>G4/(G13-G8)</f>
        <v>0.8133694153601871</v>
      </c>
    </row>
    <row r="5" spans="1:8" s="3" customFormat="1" ht="24.75" customHeight="1">
      <c r="A5" s="4" t="s">
        <v>13</v>
      </c>
      <c r="B5" s="8">
        <f>'[1]05分類帳'!F52</f>
        <v>14370</v>
      </c>
      <c r="C5" s="20"/>
      <c r="D5" s="4" t="s">
        <v>14</v>
      </c>
      <c r="E5" s="8">
        <f>'[1]05分類帳'!H48</f>
        <v>500</v>
      </c>
      <c r="F5" s="5">
        <f>E5/(E13-E8)</f>
        <v>0.02185792349726776</v>
      </c>
      <c r="G5" s="8">
        <f>'[1]05分類帳'!H49</f>
        <v>6593</v>
      </c>
      <c r="H5" s="5">
        <f>G5/(G13-G8)</f>
        <v>0.02814141991881544</v>
      </c>
    </row>
    <row r="6" spans="1:8" s="3" customFormat="1" ht="27" customHeight="1">
      <c r="A6" s="9" t="s">
        <v>15</v>
      </c>
      <c r="B6" s="8">
        <f>'[1]05分類帳'!G52</f>
        <v>0</v>
      </c>
      <c r="C6" s="20"/>
      <c r="D6" s="4" t="s">
        <v>16</v>
      </c>
      <c r="E6" s="8">
        <f>'[1]05分類帳'!I48</f>
        <v>0</v>
      </c>
      <c r="F6" s="5">
        <f>E6/(E13-E8)</f>
        <v>0</v>
      </c>
      <c r="G6" s="8">
        <f>'[1]05分類帳'!I49</f>
        <v>0</v>
      </c>
      <c r="H6" s="5">
        <f>G6/(G13-G8)</f>
        <v>0</v>
      </c>
    </row>
    <row r="7" spans="1:8" s="3" customFormat="1" ht="30" customHeight="1">
      <c r="A7" s="10" t="s">
        <v>17</v>
      </c>
      <c r="B7" s="8">
        <f>'[1]05分類帳'!H52</f>
        <v>0</v>
      </c>
      <c r="C7" s="20"/>
      <c r="D7" s="4" t="s">
        <v>18</v>
      </c>
      <c r="E7" s="8">
        <f>'[1]05分類帳'!J48</f>
        <v>1630</v>
      </c>
      <c r="F7" s="5">
        <f>E7/(E13-E8)</f>
        <v>0.07125683060109289</v>
      </c>
      <c r="G7" s="8">
        <f>'[1]05分類帳'!J49</f>
        <v>8884</v>
      </c>
      <c r="H7" s="5">
        <f>G7/(G13-G8)</f>
        <v>0.03792027522505026</v>
      </c>
    </row>
    <row r="8" spans="1:8" s="3" customFormat="1" ht="27" customHeight="1">
      <c r="A8" s="10" t="s">
        <v>19</v>
      </c>
      <c r="B8" s="8">
        <f>'[1]05分類帳'!I52</f>
        <v>0</v>
      </c>
      <c r="C8" s="20"/>
      <c r="D8" s="4" t="s">
        <v>20</v>
      </c>
      <c r="E8" s="8">
        <f>'[1]05分類帳'!K48</f>
        <v>16414</v>
      </c>
      <c r="F8" s="5"/>
      <c r="G8" s="8">
        <f>'[1]05分類帳'!K49</f>
        <v>161685</v>
      </c>
      <c r="H8" s="5"/>
    </row>
    <row r="9" spans="1:8" s="3" customFormat="1" ht="30.75" customHeight="1">
      <c r="A9" s="11" t="s">
        <v>21</v>
      </c>
      <c r="B9" s="8">
        <f>'[1]05分類帳'!J52</f>
        <v>0</v>
      </c>
      <c r="C9" s="20"/>
      <c r="D9" s="4" t="s">
        <v>22</v>
      </c>
      <c r="E9" s="8">
        <f>'[1]05分類帳'!L48</f>
        <v>0</v>
      </c>
      <c r="F9" s="5">
        <f>E9/(E13-E8)</f>
        <v>0</v>
      </c>
      <c r="G9" s="8">
        <f>'[1]05分類帳'!L49</f>
        <v>14720</v>
      </c>
      <c r="H9" s="5">
        <f>G9/(G13-G8)</f>
        <v>0.0628305325655943</v>
      </c>
    </row>
    <row r="10" spans="1:8" s="3" customFormat="1" ht="30" customHeight="1">
      <c r="A10" s="4" t="s">
        <v>23</v>
      </c>
      <c r="B10" s="8">
        <f>'[1]05分類帳'!K52</f>
        <v>0</v>
      </c>
      <c r="C10" s="20"/>
      <c r="D10" s="4" t="s">
        <v>24</v>
      </c>
      <c r="E10" s="8">
        <f>'[1]05分類帳'!M48</f>
        <v>0</v>
      </c>
      <c r="F10" s="5">
        <f>E10/(E13-E8)</f>
        <v>0</v>
      </c>
      <c r="G10" s="8">
        <f>'[1]05分類帳'!M49</f>
        <v>0</v>
      </c>
      <c r="H10" s="5">
        <f>G10/(G13-G8)</f>
        <v>0</v>
      </c>
    </row>
    <row r="11" spans="1:8" s="3" customFormat="1" ht="24" customHeight="1">
      <c r="A11" s="11"/>
      <c r="B11" s="8">
        <f>'[1]05分類帳'!L52</f>
        <v>0</v>
      </c>
      <c r="C11" s="20"/>
      <c r="D11" s="4" t="s">
        <v>25</v>
      </c>
      <c r="E11" s="8">
        <f>'[1]05分類帳'!N48</f>
        <v>0</v>
      </c>
      <c r="F11" s="5">
        <f>E11/(E13-E8)</f>
        <v>0</v>
      </c>
      <c r="G11" s="8">
        <f>'[1]05分類帳'!N49</f>
        <v>13527</v>
      </c>
      <c r="H11" s="5">
        <f>G11/(G13-G8)</f>
        <v>0.05773835693035287</v>
      </c>
    </row>
    <row r="12" spans="1:8" s="3" customFormat="1" ht="27" customHeight="1">
      <c r="A12" s="4"/>
      <c r="B12" s="8">
        <f>'[1]05分類帳'!M52</f>
        <v>0</v>
      </c>
      <c r="C12" s="13" t="s">
        <v>26</v>
      </c>
      <c r="D12" s="4"/>
      <c r="E12" s="8"/>
      <c r="F12" s="5"/>
      <c r="G12" s="8"/>
      <c r="H12" s="5"/>
    </row>
    <row r="13" spans="1:8" s="3" customFormat="1" ht="27.75" customHeight="1">
      <c r="A13" s="4"/>
      <c r="B13" s="8">
        <f>'[1]05分類帳'!N52</f>
        <v>0</v>
      </c>
      <c r="C13" s="23"/>
      <c r="D13" s="4" t="s">
        <v>27</v>
      </c>
      <c r="E13" s="8">
        <f>SUM(E4:E12)</f>
        <v>39289</v>
      </c>
      <c r="F13" s="5">
        <f>(E13-E8)/(E13-E8)</f>
        <v>1</v>
      </c>
      <c r="G13" s="8">
        <f>SUM(G4:G12)</f>
        <v>395966</v>
      </c>
      <c r="H13" s="5">
        <f>(G13-G8)/(G13-G8)</f>
        <v>1</v>
      </c>
    </row>
    <row r="14" spans="1:8" s="3" customFormat="1" ht="31.5" customHeight="1">
      <c r="A14" s="4" t="s">
        <v>28</v>
      </c>
      <c r="B14" s="8">
        <f>SUM(B5:B13)</f>
        <v>14370</v>
      </c>
      <c r="C14" s="23"/>
      <c r="D14" s="4" t="s">
        <v>29</v>
      </c>
      <c r="E14" s="8">
        <f>'[1]05分類帳'!P49</f>
        <v>74474</v>
      </c>
      <c r="F14" s="5"/>
      <c r="G14" s="8">
        <f>E14</f>
        <v>74474</v>
      </c>
      <c r="H14" s="5"/>
    </row>
    <row r="15" spans="1:8" s="3" customFormat="1" ht="36" customHeight="1">
      <c r="A15" s="4" t="s">
        <v>30</v>
      </c>
      <c r="B15" s="8">
        <f>B14+B4</f>
        <v>113763</v>
      </c>
      <c r="C15" s="23"/>
      <c r="D15" s="4" t="s">
        <v>30</v>
      </c>
      <c r="E15" s="8">
        <f>E13+E14</f>
        <v>113763</v>
      </c>
      <c r="F15" s="6">
        <f>SUM(F4:F11)</f>
        <v>1</v>
      </c>
      <c r="G15" s="8">
        <f>G13+G14</f>
        <v>470440</v>
      </c>
      <c r="H15" s="6">
        <f>SUM(H4:H11)</f>
        <v>1</v>
      </c>
    </row>
    <row r="16" spans="1:8" ht="66" customHeight="1">
      <c r="A16" s="4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spans="1:8" ht="36.75" customHeight="1">
      <c r="A17" s="15" t="s">
        <v>33</v>
      </c>
      <c r="B17" s="15"/>
      <c r="C17" s="15"/>
      <c r="D17" s="15"/>
      <c r="E17" s="15"/>
      <c r="F17" s="15"/>
      <c r="G17" s="15"/>
      <c r="H17" s="15"/>
    </row>
    <row r="18" spans="1:8" ht="16.5">
      <c r="A18" s="3"/>
      <c r="B18" s="12"/>
      <c r="C18" s="3"/>
      <c r="D18" s="3"/>
      <c r="E18" s="12"/>
      <c r="F18" s="3"/>
      <c r="G18" s="12"/>
      <c r="H18" s="3"/>
    </row>
    <row r="19" spans="1:8" ht="16.5">
      <c r="A19" s="3"/>
      <c r="B19" s="12"/>
      <c r="C19" s="3"/>
      <c r="D19" s="3"/>
      <c r="E19" s="12"/>
      <c r="F19" s="3"/>
      <c r="G19" s="12"/>
      <c r="H19" s="3"/>
    </row>
  </sheetData>
  <sheetProtection selectLockedCells="1"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zoomScalePageLayoutView="0" workbookViewId="0" topLeftCell="A1">
      <selection activeCell="M14" sqref="M14"/>
    </sheetView>
  </sheetViews>
  <sheetFormatPr defaultColWidth="8.875" defaultRowHeight="16.5"/>
  <cols>
    <col min="1" max="1" width="13.50390625" style="2" customWidth="1"/>
    <col min="2" max="2" width="15.50390625" style="1" customWidth="1"/>
    <col min="3" max="3" width="45.00390625" style="1" customWidth="1"/>
    <col min="4" max="4" width="14.00390625" style="1" customWidth="1"/>
    <col min="5" max="5" width="12.75390625" style="1" customWidth="1"/>
    <col min="6" max="6" width="10.50390625" style="1" customWidth="1"/>
    <col min="7" max="7" width="13.375" style="1" customWidth="1"/>
    <col min="8" max="8" width="10.25390625" style="1" customWidth="1"/>
    <col min="9" max="16384" width="8.875" style="1" customWidth="1"/>
  </cols>
  <sheetData>
    <row r="1" spans="1:8" ht="37.5" customHeight="1" thickBot="1">
      <c r="A1" s="21" t="str">
        <f>'[1]02結算'!A1:C1</f>
        <v>嘉義縣梅山鄉太興國民小學</v>
      </c>
      <c r="B1" s="21"/>
      <c r="C1" s="21"/>
      <c r="D1" s="22" t="s">
        <v>35</v>
      </c>
      <c r="E1" s="22"/>
      <c r="F1" s="22"/>
      <c r="G1" s="22"/>
      <c r="H1" s="22"/>
    </row>
    <row r="2" spans="1:8" s="3" customFormat="1" ht="24.75" customHeight="1">
      <c r="A2" s="18" t="s">
        <v>2</v>
      </c>
      <c r="B2" s="18"/>
      <c r="C2" s="18"/>
      <c r="D2" s="18" t="s">
        <v>3</v>
      </c>
      <c r="E2" s="18"/>
      <c r="F2" s="18"/>
      <c r="G2" s="18" t="s">
        <v>0</v>
      </c>
      <c r="H2" s="18"/>
    </row>
    <row r="3" spans="1:8" s="3" customFormat="1" ht="24.75" customHeight="1">
      <c r="A3" s="4" t="s">
        <v>4</v>
      </c>
      <c r="B3" s="7" t="s">
        <v>5</v>
      </c>
      <c r="C3" s="4" t="s">
        <v>6</v>
      </c>
      <c r="D3" s="4" t="s">
        <v>7</v>
      </c>
      <c r="E3" s="7" t="s">
        <v>8</v>
      </c>
      <c r="F3" s="4" t="s">
        <v>9</v>
      </c>
      <c r="G3" s="7" t="s">
        <v>8</v>
      </c>
      <c r="H3" s="4" t="s">
        <v>9</v>
      </c>
    </row>
    <row r="4" spans="1:8" s="3" customFormat="1" ht="24.75" customHeight="1">
      <c r="A4" s="4" t="s">
        <v>10</v>
      </c>
      <c r="B4" s="8">
        <f>'[1]06分類帳'!P4</f>
        <v>74474</v>
      </c>
      <c r="C4" s="19" t="s">
        <v>11</v>
      </c>
      <c r="D4" s="4" t="s">
        <v>12</v>
      </c>
      <c r="E4" s="8">
        <f>'[1]06分類帳'!G48</f>
        <v>43776</v>
      </c>
      <c r="F4" s="5">
        <f>E4/(E13-E8)</f>
        <v>0.9360646623615447</v>
      </c>
      <c r="G4" s="8">
        <f>'[1]06分類帳'!G49</f>
        <v>234333</v>
      </c>
      <c r="H4" s="5">
        <f>G4/(G13-G8)</f>
        <v>0.8337858080676898</v>
      </c>
    </row>
    <row r="5" spans="1:8" s="3" customFormat="1" ht="24.75" customHeight="1">
      <c r="A5" s="4" t="s">
        <v>13</v>
      </c>
      <c r="B5" s="8">
        <f>'[1]06分類帳'!F52</f>
        <v>14370</v>
      </c>
      <c r="C5" s="20"/>
      <c r="D5" s="4" t="s">
        <v>14</v>
      </c>
      <c r="E5" s="8">
        <f>'[1]06分類帳'!H48</f>
        <v>610</v>
      </c>
      <c r="F5" s="5">
        <f>E5/(E13-E8)</f>
        <v>0.013043664200487535</v>
      </c>
      <c r="G5" s="8">
        <f>'[1]06分類帳'!H49</f>
        <v>7203</v>
      </c>
      <c r="H5" s="5">
        <f>G5/(G13-G8)</f>
        <v>0.02562916522859166</v>
      </c>
    </row>
    <row r="6" spans="1:8" s="3" customFormat="1" ht="27" customHeight="1">
      <c r="A6" s="9" t="s">
        <v>15</v>
      </c>
      <c r="B6" s="8">
        <f>'[1]06分類帳'!G52</f>
        <v>0</v>
      </c>
      <c r="C6" s="20"/>
      <c r="D6" s="4" t="s">
        <v>16</v>
      </c>
      <c r="E6" s="8">
        <f>'[1]06分類帳'!I48</f>
        <v>0</v>
      </c>
      <c r="F6" s="5">
        <f>E6/(E13-E8)</f>
        <v>0</v>
      </c>
      <c r="G6" s="8">
        <f>'[1]06分類帳'!I49</f>
        <v>0</v>
      </c>
      <c r="H6" s="5">
        <f>G6/(G13-G8)</f>
        <v>0</v>
      </c>
    </row>
    <row r="7" spans="1:8" s="3" customFormat="1" ht="30" customHeight="1">
      <c r="A7" s="10" t="s">
        <v>17</v>
      </c>
      <c r="B7" s="8">
        <f>'[1]06分類帳'!H52</f>
        <v>0</v>
      </c>
      <c r="C7" s="20"/>
      <c r="D7" s="4" t="s">
        <v>18</v>
      </c>
      <c r="E7" s="8">
        <f>'[1]06分類帳'!J48</f>
        <v>130</v>
      </c>
      <c r="F7" s="5">
        <f>E7/(E13-E8)</f>
        <v>0.002779797288628491</v>
      </c>
      <c r="G7" s="8">
        <f>'[1]06分類帳'!J49</f>
        <v>9014</v>
      </c>
      <c r="H7" s="5">
        <f>G7/(G13-G8)</f>
        <v>0.03207292730397407</v>
      </c>
    </row>
    <row r="8" spans="1:8" s="3" customFormat="1" ht="27" customHeight="1">
      <c r="A8" s="10" t="s">
        <v>19</v>
      </c>
      <c r="B8" s="8">
        <f>'[1]06分類帳'!I52</f>
        <v>0</v>
      </c>
      <c r="C8" s="20"/>
      <c r="D8" s="4" t="s">
        <v>20</v>
      </c>
      <c r="E8" s="8">
        <f>'[1]06分類帳'!K48</f>
        <v>6790</v>
      </c>
      <c r="F8" s="5"/>
      <c r="G8" s="8">
        <f>'[1]06分類帳'!K49</f>
        <v>168475</v>
      </c>
      <c r="H8" s="5"/>
    </row>
    <row r="9" spans="1:8" s="3" customFormat="1" ht="30.75" customHeight="1">
      <c r="A9" s="11" t="s">
        <v>21</v>
      </c>
      <c r="B9" s="8">
        <f>'[1]06分類帳'!J52</f>
        <v>0</v>
      </c>
      <c r="C9" s="20"/>
      <c r="D9" s="4" t="s">
        <v>22</v>
      </c>
      <c r="E9" s="8">
        <f>'[1]06分類帳'!L48</f>
        <v>1860</v>
      </c>
      <c r="F9" s="5">
        <f>E9/(E13-E8)</f>
        <v>0.03977248428345379</v>
      </c>
      <c r="G9" s="8">
        <f>'[1]06分類帳'!L49</f>
        <v>16580</v>
      </c>
      <c r="H9" s="5">
        <f>G9/(G13-G8)</f>
        <v>0.05899369144662636</v>
      </c>
    </row>
    <row r="10" spans="1:8" s="3" customFormat="1" ht="30" customHeight="1">
      <c r="A10" s="4" t="s">
        <v>23</v>
      </c>
      <c r="B10" s="8">
        <f>'[1]06分類帳'!K52</f>
        <v>15534</v>
      </c>
      <c r="C10" s="20"/>
      <c r="D10" s="4" t="s">
        <v>24</v>
      </c>
      <c r="E10" s="8">
        <f>'[1]06分類帳'!M48</f>
        <v>0</v>
      </c>
      <c r="F10" s="5">
        <f>E10/(E13-E8)</f>
        <v>0</v>
      </c>
      <c r="G10" s="8">
        <f>'[1]06分類帳'!M49</f>
        <v>0</v>
      </c>
      <c r="H10" s="5">
        <f>G10/(G13-G8)</f>
        <v>0</v>
      </c>
    </row>
    <row r="11" spans="1:8" s="3" customFormat="1" ht="24" customHeight="1">
      <c r="A11" s="11"/>
      <c r="B11" s="8">
        <f>'[1]06分類帳'!L52</f>
        <v>0</v>
      </c>
      <c r="C11" s="20"/>
      <c r="D11" s="4" t="s">
        <v>25</v>
      </c>
      <c r="E11" s="8">
        <f>'[1]06分類帳'!N48</f>
        <v>390</v>
      </c>
      <c r="F11" s="5">
        <f>E11/(E13-E8)</f>
        <v>0.008339391865885473</v>
      </c>
      <c r="G11" s="8">
        <f>'[1]06分類帳'!N49</f>
        <v>13917</v>
      </c>
      <c r="H11" s="5">
        <f>G11/(G13-G8)</f>
        <v>0.04951840795311816</v>
      </c>
    </row>
    <row r="12" spans="1:8" s="3" customFormat="1" ht="27" customHeight="1">
      <c r="A12" s="4"/>
      <c r="B12" s="8">
        <f>'[1]06分類帳'!M52</f>
        <v>0</v>
      </c>
      <c r="C12" s="13" t="s">
        <v>26</v>
      </c>
      <c r="D12" s="4"/>
      <c r="E12" s="8"/>
      <c r="F12" s="5"/>
      <c r="G12" s="8"/>
      <c r="H12" s="5"/>
    </row>
    <row r="13" spans="1:8" s="3" customFormat="1" ht="27.75" customHeight="1">
      <c r="A13" s="4"/>
      <c r="B13" s="8">
        <f>'[1]06分類帳'!N52</f>
        <v>0</v>
      </c>
      <c r="C13" s="23"/>
      <c r="D13" s="4" t="s">
        <v>27</v>
      </c>
      <c r="E13" s="8">
        <f>SUM(E4:E12)</f>
        <v>53556</v>
      </c>
      <c r="F13" s="5">
        <f>(E13-E8)/(E13-E8)</f>
        <v>1</v>
      </c>
      <c r="G13" s="8">
        <f>SUM(G4:G12)</f>
        <v>449522</v>
      </c>
      <c r="H13" s="5">
        <f>(G13-G8)/(G13-G8)</f>
        <v>1</v>
      </c>
    </row>
    <row r="14" spans="1:8" s="3" customFormat="1" ht="31.5" customHeight="1">
      <c r="A14" s="4" t="s">
        <v>28</v>
      </c>
      <c r="B14" s="8">
        <f>SUM(B5:B13)</f>
        <v>29904</v>
      </c>
      <c r="C14" s="23"/>
      <c r="D14" s="4" t="s">
        <v>29</v>
      </c>
      <c r="E14" s="8">
        <f>'[1]06分類帳'!P49</f>
        <v>50822</v>
      </c>
      <c r="F14" s="5"/>
      <c r="G14" s="8">
        <f>E14</f>
        <v>50822</v>
      </c>
      <c r="H14" s="5"/>
    </row>
    <row r="15" spans="1:8" s="3" customFormat="1" ht="36" customHeight="1">
      <c r="A15" s="4" t="s">
        <v>30</v>
      </c>
      <c r="B15" s="8">
        <f>B14+B4</f>
        <v>104378</v>
      </c>
      <c r="C15" s="23"/>
      <c r="D15" s="4" t="s">
        <v>30</v>
      </c>
      <c r="E15" s="8">
        <f>E13+E14</f>
        <v>104378</v>
      </c>
      <c r="F15" s="6">
        <f>SUM(F4:F11)</f>
        <v>1</v>
      </c>
      <c r="G15" s="8">
        <f>G13+G14</f>
        <v>500344</v>
      </c>
      <c r="H15" s="6">
        <f>SUM(H4:H11)</f>
        <v>1</v>
      </c>
    </row>
    <row r="16" spans="1:8" ht="66" customHeight="1">
      <c r="A16" s="4" t="s">
        <v>31</v>
      </c>
      <c r="B16" s="14" t="s">
        <v>32</v>
      </c>
      <c r="C16" s="14"/>
      <c r="D16" s="14"/>
      <c r="E16" s="14"/>
      <c r="F16" s="14"/>
      <c r="G16" s="14"/>
      <c r="H16" s="14"/>
    </row>
    <row r="17" spans="1:8" ht="36.75" customHeight="1">
      <c r="A17" s="15" t="s">
        <v>36</v>
      </c>
      <c r="B17" s="15"/>
      <c r="C17" s="15"/>
      <c r="D17" s="15"/>
      <c r="E17" s="15"/>
      <c r="F17" s="15"/>
      <c r="G17" s="15"/>
      <c r="H17" s="15"/>
    </row>
    <row r="18" spans="1:8" ht="16.5">
      <c r="A18" s="3"/>
      <c r="B18" s="12"/>
      <c r="C18" s="3"/>
      <c r="D18" s="3"/>
      <c r="E18" s="12"/>
      <c r="F18" s="3"/>
      <c r="G18" s="12"/>
      <c r="H18" s="3"/>
    </row>
    <row r="19" spans="1:8" ht="16.5">
      <c r="A19" s="3"/>
      <c r="B19" s="12"/>
      <c r="C19" s="3"/>
      <c r="D19" s="3"/>
      <c r="E19" s="12"/>
      <c r="F19" s="3"/>
      <c r="G19" s="12"/>
      <c r="H19" s="3"/>
    </row>
  </sheetData>
  <sheetProtection selectLockedCells="1"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  <headerFooter alignWithMargins="0">
    <oddHeader>&amp;R格式六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2011-08-15T04:45:54Z</cp:lastPrinted>
  <dcterms:created xsi:type="dcterms:W3CDTF">2001-05-17T06:05:48Z</dcterms:created>
  <dcterms:modified xsi:type="dcterms:W3CDTF">2014-07-02T03:06:37Z</dcterms:modified>
  <cp:category/>
  <cp:version/>
  <cp:contentType/>
  <cp:contentStatus/>
</cp:coreProperties>
</file>