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15" windowHeight="6735" activeTab="0"/>
  </bookViews>
  <sheets>
    <sheet name="1" sheetId="1" r:id="rId1"/>
    <sheet name="2" sheetId="2" r:id="rId2"/>
    <sheet name="3" sheetId="3" r:id="rId3"/>
    <sheet name="Sheet2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<sst xmlns="http://schemas.openxmlformats.org/spreadsheetml/2006/main" count="111" uniqueCount="38">
  <si>
    <t>截止本月底止累計數</t>
  </si>
  <si>
    <t>103年01月份學校午餐費收支結算表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</si>
  <si>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</si>
  <si>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</si>
  <si>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</si>
  <si>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</si>
  <si>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</si>
  <si>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</si>
  <si>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</si>
  <si>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</si>
  <si>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</si>
  <si>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670  元
二、應收午餐費
      學  生25 人
      教職員 14  人
      工  友 1人 替代役 1人
      合  計 41人 共27470 元
三、免收減收午餐費
       （1）全免及減收學生午餐費
             計   0人 0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</si>
  <si>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</si>
  <si>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</si>
  <si>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</si>
  <si>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</si>
  <si>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</si>
  <si>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</si>
  <si>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</si>
  <si>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</si>
  <si>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</si>
  <si>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</si>
  <si>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</si>
  <si>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</si>
  <si>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</si>
  <si>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</si>
  <si>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</si>
  <si>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</si>
  <si>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</si>
  <si>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</si>
  <si>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</si>
  <si>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</si>
  <si>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</si>
  <si>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</si>
  <si>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103年2月份學校午餐費收支結算表</t>
  </si>
  <si>
    <t>本月結存</t>
  </si>
  <si>
    <t>103年03月份學校午餐費收支結算表</t>
  </si>
  <si>
    <t xml:space="preserve">製表            出納              會計              稽核                執行秘書               校長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</si>
</sst>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0" fontId="4" fillId="0" borderId="10" xfId="39" applyNumberFormat="1" applyFont="1" applyBorder="1" applyAlignment="1">
      <alignment vertical="center"/>
    </xf>
    <xf numFmtId="9" fontId="4" fillId="0" borderId="10" xfId="39" applyFont="1" applyBorder="1" applyAlignment="1">
      <alignment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0" xfId="33" applyNumberFormat="1" applyFont="1" applyAlignment="1">
      <alignment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6;&#33288;&#22283;&#23567;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嘉義縣梅山鄉太興國民小學</v>
          </cell>
        </row>
      </sheetData>
      <sheetData sheetId="14">
        <row r="4">
          <cell r="P4">
            <v>78126</v>
          </cell>
        </row>
        <row r="17">
          <cell r="G17">
            <v>21534</v>
          </cell>
          <cell r="H17">
            <v>315</v>
          </cell>
          <cell r="I17">
            <v>0</v>
          </cell>
          <cell r="J17">
            <v>635</v>
          </cell>
          <cell r="K17">
            <v>13747</v>
          </cell>
          <cell r="L17">
            <v>0</v>
          </cell>
          <cell r="M17">
            <v>0</v>
          </cell>
          <cell r="N17">
            <v>467</v>
          </cell>
        </row>
        <row r="18">
          <cell r="G18">
            <v>112746</v>
          </cell>
          <cell r="H18">
            <v>3833</v>
          </cell>
          <cell r="I18">
            <v>0</v>
          </cell>
          <cell r="J18">
            <v>5871</v>
          </cell>
          <cell r="K18">
            <v>84282</v>
          </cell>
          <cell r="L18">
            <v>9340</v>
          </cell>
          <cell r="M18">
            <v>0</v>
          </cell>
          <cell r="N18">
            <v>13102</v>
          </cell>
          <cell r="P18">
            <v>61528</v>
          </cell>
        </row>
        <row r="20">
          <cell r="F20">
            <v>20100</v>
          </cell>
        </row>
      </sheetData>
      <sheetData sheetId="15">
        <row r="1">
          <cell r="A1" t="str">
            <v>嘉義縣梅山鄉太興國民小學</v>
          </cell>
        </row>
      </sheetData>
      <sheetData sheetId="16">
        <row r="4">
          <cell r="P4">
            <v>61528</v>
          </cell>
        </row>
        <row r="32">
          <cell r="G32">
            <v>698</v>
          </cell>
          <cell r="H32">
            <v>0</v>
          </cell>
          <cell r="I32">
            <v>0</v>
          </cell>
          <cell r="J32">
            <v>0</v>
          </cell>
          <cell r="K32">
            <v>11747</v>
          </cell>
          <cell r="L32">
            <v>1820</v>
          </cell>
          <cell r="M32">
            <v>0</v>
          </cell>
          <cell r="N32">
            <v>200</v>
          </cell>
        </row>
        <row r="33">
          <cell r="G33">
            <v>113444</v>
          </cell>
          <cell r="H33">
            <v>3833</v>
          </cell>
          <cell r="I33">
            <v>0</v>
          </cell>
          <cell r="J33">
            <v>5871</v>
          </cell>
          <cell r="L33">
            <v>11160</v>
          </cell>
          <cell r="M33">
            <v>0</v>
          </cell>
          <cell r="N33">
            <v>13302</v>
          </cell>
          <cell r="P33">
            <v>65823</v>
          </cell>
        </row>
        <row r="36">
          <cell r="F36">
            <v>18760</v>
          </cell>
        </row>
      </sheetData>
      <sheetData sheetId="17">
        <row r="1">
          <cell r="A1" t="str">
            <v>嘉義縣梅山鄉太興國民小學</v>
          </cell>
        </row>
      </sheetData>
      <sheetData sheetId="18">
        <row r="4">
          <cell r="P4">
            <v>65823</v>
          </cell>
        </row>
        <row r="48">
          <cell r="G48">
            <v>17155</v>
          </cell>
          <cell r="H48">
            <v>1660</v>
          </cell>
          <cell r="I48">
            <v>0</v>
          </cell>
          <cell r="J48">
            <v>1115</v>
          </cell>
          <cell r="K48">
            <v>32828</v>
          </cell>
          <cell r="L48">
            <v>1780</v>
          </cell>
          <cell r="M48">
            <v>0</v>
          </cell>
          <cell r="N48">
            <v>75</v>
          </cell>
        </row>
        <row r="49">
          <cell r="G49">
            <v>130599</v>
          </cell>
          <cell r="H49">
            <v>5493</v>
          </cell>
          <cell r="I49">
            <v>0</v>
          </cell>
          <cell r="J49">
            <v>6986</v>
          </cell>
          <cell r="K49">
            <v>128857</v>
          </cell>
          <cell r="L49">
            <v>12940</v>
          </cell>
          <cell r="M49">
            <v>0</v>
          </cell>
          <cell r="N49">
            <v>13377</v>
          </cell>
          <cell r="P49">
            <v>44650</v>
          </cell>
        </row>
        <row r="52">
          <cell r="F52">
            <v>21440</v>
          </cell>
          <cell r="J52">
            <v>4000</v>
          </cell>
          <cell r="K52">
            <v>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zoomScalePageLayoutView="0" workbookViewId="0" topLeftCell="A1">
      <selection activeCell="J11" sqref="J11"/>
    </sheetView>
  </sheetViews>
  <sheetFormatPr defaultColWidth="8.875" defaultRowHeight="16.5"/>
  <cols>
    <col min="1" max="1" width="13.50390625" style="2" customWidth="1"/>
    <col min="2" max="2" width="15.50390625" style="1" customWidth="1"/>
    <col min="3" max="3" width="45.00390625" style="1" customWidth="1"/>
    <col min="4" max="4" width="14.00390625" style="1" customWidth="1"/>
    <col min="5" max="5" width="12.75390625" style="1" customWidth="1"/>
    <col min="6" max="6" width="10.50390625" style="1" customWidth="1"/>
    <col min="7" max="7" width="13.375" style="1" customWidth="1"/>
    <col min="8" max="8" width="10.25390625" style="1" customWidth="1"/>
    <col min="9" max="16384" width="8.875" style="1" customWidth="1"/>
  </cols>
  <sheetData>
    <row r="1" spans="1:8" ht="37.5" customHeight="1">
      <c r="A1" s="17" t="str">
        <f>'[1]12結算'!A1:C1</f>
        <v>嘉義縣梅山鄉太興國民小學</v>
      </c>
      <c r="B1" s="17"/>
      <c r="C1" s="17"/>
      <c r="D1" s="18" t="s">
        <v>1</v>
      </c>
      <c r="E1" s="18"/>
      <c r="F1" s="18"/>
      <c r="G1" s="18"/>
      <c r="H1" s="18"/>
    </row>
    <row r="2" spans="1:8" s="3" customFormat="1" ht="24.75" customHeight="1">
      <c r="A2" s="19" t="s">
        <v>2</v>
      </c>
      <c r="B2" s="19"/>
      <c r="C2" s="19"/>
      <c r="D2" s="19" t="s">
        <v>3</v>
      </c>
      <c r="E2" s="19"/>
      <c r="F2" s="19"/>
      <c r="G2" s="19" t="s">
        <v>0</v>
      </c>
      <c r="H2" s="19"/>
    </row>
    <row r="3" spans="1:8" s="3" customFormat="1" ht="24.75" customHeight="1">
      <c r="A3" s="4" t="s">
        <v>4</v>
      </c>
      <c r="B3" s="7" t="s">
        <v>5</v>
      </c>
      <c r="C3" s="4" t="s">
        <v>6</v>
      </c>
      <c r="D3" s="4" t="s">
        <v>7</v>
      </c>
      <c r="E3" s="7" t="s">
        <v>8</v>
      </c>
      <c r="F3" s="4" t="s">
        <v>9</v>
      </c>
      <c r="G3" s="7" t="s">
        <v>8</v>
      </c>
      <c r="H3" s="4" t="s">
        <v>9</v>
      </c>
    </row>
    <row r="4" spans="1:8" s="3" customFormat="1" ht="24.75" customHeight="1">
      <c r="A4" s="4" t="s">
        <v>10</v>
      </c>
      <c r="B4" s="8">
        <f>'[1]01分類帳'!P4</f>
        <v>78126</v>
      </c>
      <c r="C4" s="20" t="s">
        <v>11</v>
      </c>
      <c r="D4" s="4" t="s">
        <v>12</v>
      </c>
      <c r="E4" s="8">
        <f>'[1]01分類帳'!G17</f>
        <v>21534</v>
      </c>
      <c r="F4" s="5">
        <f>E4/(E13-E8)</f>
        <v>0.9382597708160865</v>
      </c>
      <c r="G4" s="8">
        <f>'[1]01分類帳'!G18</f>
        <v>112746</v>
      </c>
      <c r="H4" s="5">
        <f>G4/(G13-G8)</f>
        <v>0.7781381994865141</v>
      </c>
    </row>
    <row r="5" spans="1:8" s="3" customFormat="1" ht="24.75" customHeight="1">
      <c r="A5" s="4" t="s">
        <v>13</v>
      </c>
      <c r="B5" s="8">
        <f>'[1]01分類帳'!F20</f>
        <v>20100</v>
      </c>
      <c r="C5" s="21"/>
      <c r="D5" s="4" t="s">
        <v>14</v>
      </c>
      <c r="E5" s="8">
        <f>'[1]01分類帳'!H17</f>
        <v>315</v>
      </c>
      <c r="F5" s="5">
        <f>E5/(E13-E8)</f>
        <v>0.013724892161561588</v>
      </c>
      <c r="G5" s="8">
        <f>'[1]01分類帳'!H18</f>
        <v>3833</v>
      </c>
      <c r="H5" s="5">
        <f>G5/(G13-G8)</f>
        <v>0.026454186566546117</v>
      </c>
    </row>
    <row r="6" spans="1:8" s="3" customFormat="1" ht="27" customHeight="1">
      <c r="A6" s="9" t="s">
        <v>15</v>
      </c>
      <c r="B6" s="8"/>
      <c r="C6" s="21"/>
      <c r="D6" s="4" t="s">
        <v>16</v>
      </c>
      <c r="E6" s="8">
        <f>'[1]01分類帳'!I17</f>
        <v>0</v>
      </c>
      <c r="F6" s="5">
        <f>E6/(E13-E8)</f>
        <v>0</v>
      </c>
      <c r="G6" s="8">
        <f>'[1]01分類帳'!I18</f>
        <v>0</v>
      </c>
      <c r="H6" s="5">
        <f>G6/(G13-G8)</f>
        <v>0</v>
      </c>
    </row>
    <row r="7" spans="1:8" s="3" customFormat="1" ht="30" customHeight="1">
      <c r="A7" s="10" t="s">
        <v>17</v>
      </c>
      <c r="B7" s="8">
        <f>'[1]01分類帳'!G20</f>
        <v>0</v>
      </c>
      <c r="C7" s="21"/>
      <c r="D7" s="4" t="s">
        <v>18</v>
      </c>
      <c r="E7" s="8">
        <f>'[1]01分類帳'!J17</f>
        <v>635</v>
      </c>
      <c r="F7" s="5">
        <f>E7/(E13-E8)</f>
        <v>0.027667639754259073</v>
      </c>
      <c r="G7" s="8">
        <f>'[1]01分類帳'!J18</f>
        <v>5871</v>
      </c>
      <c r="H7" s="5">
        <f>G7/(G13-G8)</f>
        <v>0.04051983546365569</v>
      </c>
    </row>
    <row r="8" spans="1:8" s="3" customFormat="1" ht="27" customHeight="1">
      <c r="A8" s="10" t="s">
        <v>19</v>
      </c>
      <c r="B8" s="8">
        <f>'[1]01分類帳'!H20</f>
        <v>0</v>
      </c>
      <c r="C8" s="21"/>
      <c r="D8" s="4" t="s">
        <v>20</v>
      </c>
      <c r="E8" s="8">
        <f>'[1]01分類帳'!K17</f>
        <v>13747</v>
      </c>
      <c r="F8" s="5"/>
      <c r="G8" s="8">
        <f>'[1]01分類帳'!K18</f>
        <v>84282</v>
      </c>
      <c r="H8" s="5"/>
    </row>
    <row r="9" spans="1:8" s="3" customFormat="1" ht="30.75" customHeight="1">
      <c r="A9" s="11" t="s">
        <v>21</v>
      </c>
      <c r="B9" s="8">
        <f>'[1]01分類帳'!I20</f>
        <v>0</v>
      </c>
      <c r="C9" s="21"/>
      <c r="D9" s="4" t="s">
        <v>22</v>
      </c>
      <c r="E9" s="8">
        <f>'[1]01分類帳'!L17</f>
        <v>0</v>
      </c>
      <c r="F9" s="5">
        <f>E9/(E13-E8)</f>
        <v>0</v>
      </c>
      <c r="G9" s="8">
        <f>'[1]01分類帳'!L18</f>
        <v>9340</v>
      </c>
      <c r="H9" s="5">
        <f>G9/(G13-G8)</f>
        <v>0.06446180603483974</v>
      </c>
    </row>
    <row r="10" spans="1:8" s="3" customFormat="1" ht="30" customHeight="1">
      <c r="A10" s="4" t="s">
        <v>23</v>
      </c>
      <c r="B10" s="8">
        <f>'[1]01分類帳'!J20</f>
        <v>0</v>
      </c>
      <c r="C10" s="21"/>
      <c r="D10" s="4" t="s">
        <v>24</v>
      </c>
      <c r="E10" s="8">
        <f>'[1]01分類帳'!M17</f>
        <v>0</v>
      </c>
      <c r="F10" s="5">
        <f>E10/(E13-E8)</f>
        <v>0</v>
      </c>
      <c r="G10" s="8">
        <f>'[1]01分類帳'!M18</f>
        <v>0</v>
      </c>
      <c r="H10" s="5">
        <f>G10/(G13-G8)</f>
        <v>0</v>
      </c>
    </row>
    <row r="11" spans="1:8" s="3" customFormat="1" ht="24" customHeight="1">
      <c r="A11" s="11"/>
      <c r="B11" s="8">
        <f>'[1]01分類帳'!K20</f>
        <v>0</v>
      </c>
      <c r="C11" s="21"/>
      <c r="D11" s="4" t="s">
        <v>25</v>
      </c>
      <c r="E11" s="8">
        <f>'[1]01分類帳'!N17</f>
        <v>467</v>
      </c>
      <c r="F11" s="5">
        <f>E11/(E13-E8)</f>
        <v>0.020347697268092893</v>
      </c>
      <c r="G11" s="8">
        <f>'[1]01分類帳'!N18</f>
        <v>13102</v>
      </c>
      <c r="H11" s="5">
        <f>G11/(G13-G8)</f>
        <v>0.09042597244844436</v>
      </c>
    </row>
    <row r="12" spans="1:8" s="3" customFormat="1" ht="27" customHeight="1">
      <c r="A12" s="4"/>
      <c r="B12" s="8">
        <f>'[1]01分類帳'!M20</f>
        <v>0</v>
      </c>
      <c r="C12" s="13" t="s">
        <v>26</v>
      </c>
      <c r="D12" s="11"/>
      <c r="E12" s="8"/>
      <c r="F12" s="5"/>
      <c r="G12" s="8"/>
      <c r="H12" s="5"/>
    </row>
    <row r="13" spans="1:8" s="3" customFormat="1" ht="27.75" customHeight="1">
      <c r="A13" s="4"/>
      <c r="B13" s="8"/>
      <c r="C13" s="13"/>
      <c r="D13" s="4" t="s">
        <v>27</v>
      </c>
      <c r="E13" s="8">
        <f>SUM(E4:E12)</f>
        <v>36698</v>
      </c>
      <c r="F13" s="5">
        <f>(E13-E8)/(E13-E8)</f>
        <v>1</v>
      </c>
      <c r="G13" s="8">
        <f>SUM(G4:G12)</f>
        <v>229174</v>
      </c>
      <c r="H13" s="5">
        <f>(G13-G8)/(G13-G8)</f>
        <v>1</v>
      </c>
    </row>
    <row r="14" spans="1:8" s="3" customFormat="1" ht="31.5" customHeight="1">
      <c r="A14" s="4" t="s">
        <v>28</v>
      </c>
      <c r="B14" s="8">
        <f>SUM(B5:B12)</f>
        <v>20100</v>
      </c>
      <c r="C14" s="13"/>
      <c r="D14" s="4" t="s">
        <v>29</v>
      </c>
      <c r="E14" s="8">
        <f>'[1]01分類帳'!P18</f>
        <v>61528</v>
      </c>
      <c r="F14" s="5"/>
      <c r="G14" s="8">
        <f>E14</f>
        <v>61528</v>
      </c>
      <c r="H14" s="5"/>
    </row>
    <row r="15" spans="1:8" s="3" customFormat="1" ht="36" customHeight="1">
      <c r="A15" s="4" t="s">
        <v>30</v>
      </c>
      <c r="B15" s="8">
        <f>B14+B4</f>
        <v>98226</v>
      </c>
      <c r="C15" s="14"/>
      <c r="D15" s="4" t="s">
        <v>30</v>
      </c>
      <c r="E15" s="8">
        <f>E13+E14</f>
        <v>98226</v>
      </c>
      <c r="F15" s="6">
        <f>SUM(F4:F11)</f>
        <v>1</v>
      </c>
      <c r="G15" s="8">
        <f>G13+G14</f>
        <v>290702</v>
      </c>
      <c r="H15" s="6">
        <f>SUM(H4:H11)</f>
        <v>1</v>
      </c>
    </row>
    <row r="16" spans="1:8" ht="66" customHeight="1">
      <c r="A16" s="4" t="s">
        <v>31</v>
      </c>
      <c r="B16" s="15" t="s">
        <v>32</v>
      </c>
      <c r="C16" s="15"/>
      <c r="D16" s="15"/>
      <c r="E16" s="15"/>
      <c r="F16" s="15"/>
      <c r="G16" s="15"/>
      <c r="H16" s="15"/>
    </row>
    <row r="17" spans="1:8" ht="36.75" customHeight="1">
      <c r="A17" s="16" t="s">
        <v>33</v>
      </c>
      <c r="B17" s="16"/>
      <c r="C17" s="16"/>
      <c r="D17" s="16"/>
      <c r="E17" s="16"/>
      <c r="F17" s="16"/>
      <c r="G17" s="16"/>
      <c r="H17" s="16"/>
    </row>
    <row r="18" spans="1:8" ht="16.5">
      <c r="A18" s="3"/>
      <c r="B18" s="12"/>
      <c r="C18" s="3"/>
      <c r="D18" s="3"/>
      <c r="E18" s="12"/>
      <c r="F18" s="3"/>
      <c r="G18" s="12"/>
      <c r="H18" s="3"/>
    </row>
    <row r="19" spans="1:8" ht="16.5">
      <c r="A19" s="3"/>
      <c r="B19" s="12"/>
      <c r="C19" s="3"/>
      <c r="D19" s="3"/>
      <c r="E19" s="12"/>
      <c r="F19" s="3"/>
      <c r="G19" s="12"/>
      <c r="H19" s="3"/>
    </row>
  </sheetData>
  <sheetProtection selectLockedCells="1"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Header>&amp;R格式六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selection activeCell="B16" sqref="B16:H16"/>
    </sheetView>
  </sheetViews>
  <sheetFormatPr defaultColWidth="8.875" defaultRowHeight="16.5"/>
  <cols>
    <col min="1" max="1" width="13.50390625" style="2" customWidth="1"/>
    <col min="2" max="2" width="15.50390625" style="1" customWidth="1"/>
    <col min="3" max="3" width="45.00390625" style="1" customWidth="1"/>
    <col min="4" max="4" width="14.00390625" style="1" customWidth="1"/>
    <col min="5" max="5" width="12.75390625" style="1" customWidth="1"/>
    <col min="6" max="6" width="10.50390625" style="1" customWidth="1"/>
    <col min="7" max="7" width="13.375" style="1" customWidth="1"/>
    <col min="8" max="8" width="10.25390625" style="1" customWidth="1"/>
    <col min="9" max="16384" width="8.875" style="1" customWidth="1"/>
  </cols>
  <sheetData>
    <row r="1" spans="1:8" ht="37.5" customHeight="1">
      <c r="A1" s="17" t="str">
        <f>'[1]01結算'!A1:C1</f>
        <v>嘉義縣梅山鄉太興國民小學</v>
      </c>
      <c r="B1" s="17"/>
      <c r="C1" s="17"/>
      <c r="D1" s="18" t="s">
        <v>34</v>
      </c>
      <c r="E1" s="18"/>
      <c r="F1" s="18"/>
      <c r="G1" s="18"/>
      <c r="H1" s="18"/>
    </row>
    <row r="2" spans="1:8" s="3" customFormat="1" ht="24.75" customHeight="1">
      <c r="A2" s="19" t="s">
        <v>2</v>
      </c>
      <c r="B2" s="19"/>
      <c r="C2" s="19"/>
      <c r="D2" s="19" t="s">
        <v>3</v>
      </c>
      <c r="E2" s="19"/>
      <c r="F2" s="19"/>
      <c r="G2" s="19" t="s">
        <v>0</v>
      </c>
      <c r="H2" s="19"/>
    </row>
    <row r="3" spans="1:8" s="3" customFormat="1" ht="24.75" customHeight="1">
      <c r="A3" s="4" t="s">
        <v>4</v>
      </c>
      <c r="B3" s="7" t="s">
        <v>5</v>
      </c>
      <c r="C3" s="4" t="s">
        <v>6</v>
      </c>
      <c r="D3" s="4" t="s">
        <v>7</v>
      </c>
      <c r="E3" s="7" t="s">
        <v>8</v>
      </c>
      <c r="F3" s="4" t="s">
        <v>9</v>
      </c>
      <c r="G3" s="7" t="s">
        <v>8</v>
      </c>
      <c r="H3" s="4" t="s">
        <v>9</v>
      </c>
    </row>
    <row r="4" spans="1:8" s="3" customFormat="1" ht="24.75" customHeight="1">
      <c r="A4" s="4" t="s">
        <v>10</v>
      </c>
      <c r="B4" s="8">
        <f>'[1]02分類帳'!P4</f>
        <v>61528</v>
      </c>
      <c r="C4" s="20" t="s">
        <v>11</v>
      </c>
      <c r="D4" s="4" t="s">
        <v>12</v>
      </c>
      <c r="E4" s="8">
        <f>'[1]02分類帳'!G32</f>
        <v>698</v>
      </c>
      <c r="F4" s="5">
        <f>E4/(E13-E8)</f>
        <v>0.2568064753495217</v>
      </c>
      <c r="G4" s="8">
        <f>'[1]02分類帳'!G33</f>
        <v>113444</v>
      </c>
      <c r="H4" s="5">
        <f>G4/(G13-G8)</f>
        <v>0.7685387168890997</v>
      </c>
    </row>
    <row r="5" spans="1:8" s="3" customFormat="1" ht="24.75" customHeight="1">
      <c r="A5" s="4" t="s">
        <v>13</v>
      </c>
      <c r="B5" s="8">
        <f>'[1]02分類帳'!F36</f>
        <v>18760</v>
      </c>
      <c r="C5" s="21"/>
      <c r="D5" s="4" t="s">
        <v>14</v>
      </c>
      <c r="E5" s="8">
        <f>'[1]02分類帳'!H32</f>
        <v>0</v>
      </c>
      <c r="F5" s="5">
        <f>E5/(E13-E8)</f>
        <v>0</v>
      </c>
      <c r="G5" s="8">
        <f>'[1]02分類帳'!H33</f>
        <v>3833</v>
      </c>
      <c r="H5" s="5">
        <f>G5/(G13-G8)</f>
        <v>0.02596707540139557</v>
      </c>
    </row>
    <row r="6" spans="1:8" s="3" customFormat="1" ht="27" customHeight="1">
      <c r="A6" s="9" t="s">
        <v>15</v>
      </c>
      <c r="B6" s="8"/>
      <c r="C6" s="21"/>
      <c r="D6" s="4" t="s">
        <v>16</v>
      </c>
      <c r="E6" s="8">
        <f>'[1]02分類帳'!I32</f>
        <v>0</v>
      </c>
      <c r="F6" s="5">
        <f>E6/(E13-E8)</f>
        <v>0</v>
      </c>
      <c r="G6" s="8">
        <f>'[1]02分類帳'!I33</f>
        <v>0</v>
      </c>
      <c r="H6" s="5">
        <f>G6/(G13-G8)</f>
        <v>0</v>
      </c>
    </row>
    <row r="7" spans="1:8" s="3" customFormat="1" ht="30" customHeight="1">
      <c r="A7" s="10" t="s">
        <v>17</v>
      </c>
      <c r="B7" s="8">
        <f>'[1]02分類帳'!G36</f>
        <v>0</v>
      </c>
      <c r="C7" s="21"/>
      <c r="D7" s="4" t="s">
        <v>18</v>
      </c>
      <c r="E7" s="8">
        <f>'[1]02分類帳'!J32</f>
        <v>0</v>
      </c>
      <c r="F7" s="5">
        <f>E7/(E13-E8)</f>
        <v>0</v>
      </c>
      <c r="G7" s="8">
        <f>'[1]02分類帳'!J33</f>
        <v>5871</v>
      </c>
      <c r="H7" s="5">
        <f>G7/(G13-G8)</f>
        <v>0.03977372806720412</v>
      </c>
    </row>
    <row r="8" spans="1:8" s="3" customFormat="1" ht="27" customHeight="1">
      <c r="A8" s="10" t="s">
        <v>19</v>
      </c>
      <c r="B8" s="8">
        <f>'[1]02分類帳'!H36</f>
        <v>0</v>
      </c>
      <c r="C8" s="21"/>
      <c r="D8" s="4" t="s">
        <v>20</v>
      </c>
      <c r="E8" s="8">
        <f>'[1]02分類帳'!K32</f>
        <v>11747</v>
      </c>
      <c r="F8" s="5"/>
      <c r="G8" s="8">
        <f>'[1]02分類帳'!K32</f>
        <v>11747</v>
      </c>
      <c r="H8" s="5"/>
    </row>
    <row r="9" spans="1:8" s="3" customFormat="1" ht="30.75" customHeight="1">
      <c r="A9" s="11" t="s">
        <v>21</v>
      </c>
      <c r="B9" s="8">
        <f>'[1]02分類帳'!I36</f>
        <v>0</v>
      </c>
      <c r="C9" s="21"/>
      <c r="D9" s="4" t="s">
        <v>22</v>
      </c>
      <c r="E9" s="8">
        <f>'[1]02分類帳'!L32</f>
        <v>1820</v>
      </c>
      <c r="F9" s="5">
        <f>E9/(E13-E8)</f>
        <v>0.6696100073583517</v>
      </c>
      <c r="G9" s="8">
        <f>'[1]02分類帳'!L33</f>
        <v>11160</v>
      </c>
      <c r="H9" s="5">
        <f>G9/(G13-G8)</f>
        <v>0.07560463383239618</v>
      </c>
    </row>
    <row r="10" spans="1:8" s="3" customFormat="1" ht="30" customHeight="1">
      <c r="A10" s="4" t="s">
        <v>23</v>
      </c>
      <c r="B10" s="8">
        <f>'[1]02分類帳'!J36</f>
        <v>0</v>
      </c>
      <c r="C10" s="21"/>
      <c r="D10" s="4" t="s">
        <v>24</v>
      </c>
      <c r="E10" s="8">
        <f>'[1]02分類帳'!M32</f>
        <v>0</v>
      </c>
      <c r="F10" s="5">
        <f>E10/(E13-E8)</f>
        <v>0</v>
      </c>
      <c r="G10" s="8">
        <f>'[1]02分類帳'!M33</f>
        <v>0</v>
      </c>
      <c r="H10" s="5">
        <f>G10/(G13-G8)</f>
        <v>0</v>
      </c>
    </row>
    <row r="11" spans="1:8" s="3" customFormat="1" ht="24" customHeight="1">
      <c r="A11" s="11"/>
      <c r="B11" s="8">
        <f>'[1]02分類帳'!K36</f>
        <v>0</v>
      </c>
      <c r="C11" s="21"/>
      <c r="D11" s="4" t="s">
        <v>25</v>
      </c>
      <c r="E11" s="8">
        <f>'[1]02分類帳'!N32</f>
        <v>200</v>
      </c>
      <c r="F11" s="5">
        <f>E11/(E13-E8)</f>
        <v>0.07358351729212656</v>
      </c>
      <c r="G11" s="8">
        <f>'[1]02分類帳'!N33</f>
        <v>13302</v>
      </c>
      <c r="H11" s="5">
        <f>G11/(G13-G8)</f>
        <v>0.09011584580990448</v>
      </c>
    </row>
    <row r="12" spans="1:8" s="3" customFormat="1" ht="27" customHeight="1">
      <c r="A12" s="4"/>
      <c r="B12" s="8">
        <f>'[1]02分類帳'!M36</f>
        <v>0</v>
      </c>
      <c r="C12" s="13" t="s">
        <v>26</v>
      </c>
      <c r="D12" s="11"/>
      <c r="E12" s="8"/>
      <c r="F12" s="5"/>
      <c r="G12" s="8"/>
      <c r="H12" s="5"/>
    </row>
    <row r="13" spans="1:8" s="3" customFormat="1" ht="27.75" customHeight="1">
      <c r="A13" s="4"/>
      <c r="B13" s="8">
        <f>'[1]02分類帳'!N36</f>
        <v>0</v>
      </c>
      <c r="C13" s="13"/>
      <c r="D13" s="4" t="s">
        <v>27</v>
      </c>
      <c r="E13" s="8">
        <f>SUM(E4:E12)</f>
        <v>14465</v>
      </c>
      <c r="F13" s="5">
        <f>(E13-E8)/(E13-E8)</f>
        <v>1</v>
      </c>
      <c r="G13" s="8">
        <f>SUM(G4:G12)</f>
        <v>159357</v>
      </c>
      <c r="H13" s="5">
        <f>(G13-G8)/(G13-G8)</f>
        <v>1</v>
      </c>
    </row>
    <row r="14" spans="1:8" s="3" customFormat="1" ht="31.5" customHeight="1">
      <c r="A14" s="4" t="s">
        <v>28</v>
      </c>
      <c r="B14" s="8">
        <f>SUM(B5:B13)</f>
        <v>18760</v>
      </c>
      <c r="C14" s="13"/>
      <c r="D14" s="4" t="s">
        <v>35</v>
      </c>
      <c r="E14" s="8">
        <f>'[1]02分類帳'!P33</f>
        <v>65823</v>
      </c>
      <c r="F14" s="5"/>
      <c r="G14" s="8">
        <f>E14</f>
        <v>65823</v>
      </c>
      <c r="H14" s="5"/>
    </row>
    <row r="15" spans="1:8" s="3" customFormat="1" ht="36" customHeight="1">
      <c r="A15" s="4" t="s">
        <v>30</v>
      </c>
      <c r="B15" s="8">
        <f>B14+B4</f>
        <v>80288</v>
      </c>
      <c r="C15" s="14"/>
      <c r="D15" s="4" t="s">
        <v>30</v>
      </c>
      <c r="E15" s="8">
        <f>E13+E14</f>
        <v>80288</v>
      </c>
      <c r="F15" s="6">
        <f>SUM(F4:F11)</f>
        <v>1</v>
      </c>
      <c r="G15" s="8">
        <f>G13+G14</f>
        <v>225180</v>
      </c>
      <c r="H15" s="6">
        <f>SUM(H4:H11)</f>
        <v>1</v>
      </c>
    </row>
    <row r="16" spans="1:8" ht="66" customHeight="1">
      <c r="A16" s="4" t="s">
        <v>31</v>
      </c>
      <c r="B16" s="15" t="s">
        <v>32</v>
      </c>
      <c r="C16" s="15"/>
      <c r="D16" s="15"/>
      <c r="E16" s="15"/>
      <c r="F16" s="15"/>
      <c r="G16" s="15"/>
      <c r="H16" s="15"/>
    </row>
    <row r="17" spans="1:8" ht="36.75" customHeight="1">
      <c r="A17" s="16" t="s">
        <v>33</v>
      </c>
      <c r="B17" s="16"/>
      <c r="C17" s="16"/>
      <c r="D17" s="16"/>
      <c r="E17" s="16"/>
      <c r="F17" s="16"/>
      <c r="G17" s="16"/>
      <c r="H17" s="16"/>
    </row>
    <row r="18" spans="1:8" ht="16.5">
      <c r="A18" s="3"/>
      <c r="B18" s="12"/>
      <c r="C18" s="3"/>
      <c r="D18" s="3"/>
      <c r="E18" s="12"/>
      <c r="F18" s="3"/>
      <c r="G18" s="12"/>
      <c r="H18" s="3"/>
    </row>
    <row r="19" spans="1:8" ht="16.5">
      <c r="A19" s="3"/>
      <c r="B19" s="12"/>
      <c r="C19" s="3"/>
      <c r="D19" s="3"/>
      <c r="E19" s="12"/>
      <c r="F19" s="3"/>
      <c r="G19" s="12"/>
      <c r="H19" s="3"/>
    </row>
  </sheetData>
  <sheetProtection selectLockedCells="1"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Header>&amp;R格式六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7">
      <selection activeCell="K12" sqref="K12"/>
    </sheetView>
  </sheetViews>
  <sheetFormatPr defaultColWidth="8.875" defaultRowHeight="16.5"/>
  <cols>
    <col min="1" max="1" width="13.50390625" style="2" customWidth="1"/>
    <col min="2" max="2" width="15.50390625" style="1" customWidth="1"/>
    <col min="3" max="3" width="45.00390625" style="1" customWidth="1"/>
    <col min="4" max="4" width="14.00390625" style="1" customWidth="1"/>
    <col min="5" max="5" width="12.75390625" style="1" customWidth="1"/>
    <col min="6" max="6" width="10.50390625" style="1" customWidth="1"/>
    <col min="7" max="7" width="13.375" style="1" customWidth="1"/>
    <col min="8" max="8" width="10.25390625" style="1" customWidth="1"/>
    <col min="9" max="16384" width="8.875" style="1" customWidth="1"/>
  </cols>
  <sheetData>
    <row r="1" spans="1:8" ht="37.5" customHeight="1" thickBot="1">
      <c r="A1" s="22" t="str">
        <f>'[1]02結算'!A1:C1</f>
        <v>嘉義縣梅山鄉太興國民小學</v>
      </c>
      <c r="B1" s="22"/>
      <c r="C1" s="22"/>
      <c r="D1" s="23" t="s">
        <v>36</v>
      </c>
      <c r="E1" s="23"/>
      <c r="F1" s="23"/>
      <c r="G1" s="23"/>
      <c r="H1" s="23"/>
    </row>
    <row r="2" spans="1:8" s="3" customFormat="1" ht="24.75" customHeight="1">
      <c r="A2" s="24" t="s">
        <v>2</v>
      </c>
      <c r="B2" s="25"/>
      <c r="C2" s="26"/>
      <c r="D2" s="27" t="s">
        <v>3</v>
      </c>
      <c r="E2" s="25"/>
      <c r="F2" s="26"/>
      <c r="G2" s="27" t="s">
        <v>0</v>
      </c>
      <c r="H2" s="28"/>
    </row>
    <row r="3" spans="1:8" s="3" customFormat="1" ht="24.75" customHeight="1">
      <c r="A3" s="29" t="s">
        <v>4</v>
      </c>
      <c r="B3" s="7" t="s">
        <v>5</v>
      </c>
      <c r="C3" s="4" t="s">
        <v>6</v>
      </c>
      <c r="D3" s="4" t="s">
        <v>7</v>
      </c>
      <c r="E3" s="7" t="s">
        <v>8</v>
      </c>
      <c r="F3" s="4" t="s">
        <v>9</v>
      </c>
      <c r="G3" s="7" t="s">
        <v>8</v>
      </c>
      <c r="H3" s="30" t="s">
        <v>9</v>
      </c>
    </row>
    <row r="4" spans="1:8" s="3" customFormat="1" ht="24.75" customHeight="1">
      <c r="A4" s="4" t="s">
        <v>10</v>
      </c>
      <c r="B4" s="8">
        <f>'[1]03分類帳'!P4</f>
        <v>65823</v>
      </c>
      <c r="C4" s="20" t="s">
        <v>11</v>
      </c>
      <c r="D4" s="4" t="s">
        <v>12</v>
      </c>
      <c r="E4" s="8">
        <f>'[1]03分類帳'!G48</f>
        <v>17155</v>
      </c>
      <c r="F4" s="5">
        <f>E4/(E13-E8)</f>
        <v>0.7874684415882488</v>
      </c>
      <c r="G4" s="8">
        <f>'[1]03分類帳'!G49</f>
        <v>130599</v>
      </c>
      <c r="H4" s="5">
        <f>G4/(G13-G8)</f>
        <v>0.7709731692198707</v>
      </c>
    </row>
    <row r="5" spans="1:8" s="3" customFormat="1" ht="24.75" customHeight="1">
      <c r="A5" s="4" t="s">
        <v>13</v>
      </c>
      <c r="B5" s="8">
        <f>'[1]03分類帳'!F52</f>
        <v>21440</v>
      </c>
      <c r="C5" s="21"/>
      <c r="D5" s="4" t="s">
        <v>14</v>
      </c>
      <c r="E5" s="8">
        <f>'[1]03分類帳'!H48</f>
        <v>1660</v>
      </c>
      <c r="F5" s="5">
        <f>E5/(E13-E8)</f>
        <v>0.07619921964654579</v>
      </c>
      <c r="G5" s="8">
        <f>'[1]03分類帳'!H49</f>
        <v>5493</v>
      </c>
      <c r="H5" s="5">
        <f>G5/(G13-G8)</f>
        <v>0.032427167271761266</v>
      </c>
    </row>
    <row r="6" spans="1:8" s="3" customFormat="1" ht="27" customHeight="1">
      <c r="A6" s="9" t="s">
        <v>15</v>
      </c>
      <c r="B6" s="8">
        <f>'[1]03分類帳'!G52</f>
        <v>0</v>
      </c>
      <c r="C6" s="21"/>
      <c r="D6" s="4" t="s">
        <v>16</v>
      </c>
      <c r="E6" s="8">
        <f>'[1]03分類帳'!I48</f>
        <v>0</v>
      </c>
      <c r="F6" s="5">
        <f>E6/(E13-E8)</f>
        <v>0</v>
      </c>
      <c r="G6" s="8">
        <f>'[1]03分類帳'!I49</f>
        <v>0</v>
      </c>
      <c r="H6" s="5">
        <f>G6/(G13-G8)</f>
        <v>0</v>
      </c>
    </row>
    <row r="7" spans="1:8" s="3" customFormat="1" ht="30" customHeight="1">
      <c r="A7" s="10" t="s">
        <v>17</v>
      </c>
      <c r="B7" s="8">
        <f>'[1]03分類帳'!H52</f>
        <v>0</v>
      </c>
      <c r="C7" s="21"/>
      <c r="D7" s="4" t="s">
        <v>18</v>
      </c>
      <c r="E7" s="8">
        <f>'[1]03分類帳'!J48</f>
        <v>1115</v>
      </c>
      <c r="F7" s="5">
        <f>E7/(E13-E8)</f>
        <v>0.05118200596740877</v>
      </c>
      <c r="G7" s="8">
        <f>'[1]03分類帳'!J49</f>
        <v>6986</v>
      </c>
      <c r="H7" s="5">
        <f>G7/(G13-G8)</f>
        <v>0.04124088668496709</v>
      </c>
    </row>
    <row r="8" spans="1:8" s="3" customFormat="1" ht="27" customHeight="1">
      <c r="A8" s="10" t="s">
        <v>19</v>
      </c>
      <c r="B8" s="8">
        <f>'[1]03分類帳'!I52</f>
        <v>0</v>
      </c>
      <c r="C8" s="21"/>
      <c r="D8" s="4" t="s">
        <v>20</v>
      </c>
      <c r="E8" s="8">
        <f>'[1]03分類帳'!K48</f>
        <v>32828</v>
      </c>
      <c r="F8" s="5"/>
      <c r="G8" s="8">
        <f>'[1]03分類帳'!K49</f>
        <v>128857</v>
      </c>
      <c r="H8" s="5"/>
    </row>
    <row r="9" spans="1:8" s="3" customFormat="1" ht="30.75" customHeight="1">
      <c r="A9" s="11" t="s">
        <v>21</v>
      </c>
      <c r="B9" s="8">
        <f>'[1]03分類帳'!J52</f>
        <v>4000</v>
      </c>
      <c r="C9" s="21"/>
      <c r="D9" s="4" t="s">
        <v>22</v>
      </c>
      <c r="E9" s="8">
        <f>'[1]03分類帳'!L48</f>
        <v>1780</v>
      </c>
      <c r="F9" s="5">
        <f>E9/(E13-E8)</f>
        <v>0.08170759697039247</v>
      </c>
      <c r="G9" s="8">
        <f>'[1]03分類帳'!L49</f>
        <v>12940</v>
      </c>
      <c r="H9" s="5">
        <f>G9/(G13-G8)</f>
        <v>0.07638950382242687</v>
      </c>
    </row>
    <row r="10" spans="1:8" s="3" customFormat="1" ht="30" customHeight="1">
      <c r="A10" s="4" t="s">
        <v>23</v>
      </c>
      <c r="B10" s="8">
        <f>'[1]03分類帳'!K52</f>
        <v>8000</v>
      </c>
      <c r="C10" s="21"/>
      <c r="D10" s="4" t="s">
        <v>24</v>
      </c>
      <c r="E10" s="8">
        <f>'[1]03分類帳'!M48</f>
        <v>0</v>
      </c>
      <c r="F10" s="5">
        <f>E10/(E13-E8)</f>
        <v>0</v>
      </c>
      <c r="G10" s="8">
        <f>'[1]03分類帳'!M49</f>
        <v>0</v>
      </c>
      <c r="H10" s="5">
        <f>G10/(G13-G8)</f>
        <v>0</v>
      </c>
    </row>
    <row r="11" spans="1:8" s="3" customFormat="1" ht="24" customHeight="1">
      <c r="A11" s="11"/>
      <c r="B11" s="8">
        <f>'[1]03分類帳'!L52</f>
        <v>0</v>
      </c>
      <c r="C11" s="21"/>
      <c r="D11" s="4" t="s">
        <v>25</v>
      </c>
      <c r="E11" s="8">
        <f>'[1]03分類帳'!N48</f>
        <v>75</v>
      </c>
      <c r="F11" s="5">
        <f>E11/(E13-E8)</f>
        <v>0.003442735827404177</v>
      </c>
      <c r="G11" s="8">
        <f>'[1]03分類帳'!N49</f>
        <v>13377</v>
      </c>
      <c r="H11" s="5">
        <f>G11/(G13-G8)</f>
        <v>0.07896927300097406</v>
      </c>
    </row>
    <row r="12" spans="1:8" s="3" customFormat="1" ht="27" customHeight="1">
      <c r="A12" s="4"/>
      <c r="B12" s="8">
        <f>'[1]03分類帳'!M52</f>
        <v>0</v>
      </c>
      <c r="C12" s="13" t="s">
        <v>26</v>
      </c>
      <c r="D12" s="11"/>
      <c r="E12" s="8"/>
      <c r="F12" s="5"/>
      <c r="G12" s="8"/>
      <c r="H12" s="5"/>
    </row>
    <row r="13" spans="1:8" s="3" customFormat="1" ht="27.75" customHeight="1">
      <c r="A13" s="29"/>
      <c r="B13" s="8">
        <f>'[1]03分類帳'!N52</f>
        <v>0</v>
      </c>
      <c r="C13" s="13"/>
      <c r="D13" s="4" t="s">
        <v>27</v>
      </c>
      <c r="E13" s="8">
        <f>SUM(E4:E12)</f>
        <v>54613</v>
      </c>
      <c r="F13" s="5">
        <f>(E13-E8)/(E13-E8)</f>
        <v>1</v>
      </c>
      <c r="G13" s="8">
        <f>SUM(G4:G12)</f>
        <v>298252</v>
      </c>
      <c r="H13" s="5">
        <f>(G13-G8)/(G13-G8)</f>
        <v>1</v>
      </c>
    </row>
    <row r="14" spans="1:8" s="3" customFormat="1" ht="31.5" customHeight="1">
      <c r="A14" s="29" t="s">
        <v>28</v>
      </c>
      <c r="B14" s="8">
        <f>SUM(B5:B13)</f>
        <v>33440</v>
      </c>
      <c r="C14" s="13"/>
      <c r="D14" s="4" t="s">
        <v>35</v>
      </c>
      <c r="E14" s="8">
        <f>'[1]03分類帳'!P49</f>
        <v>44650</v>
      </c>
      <c r="F14" s="5"/>
      <c r="G14" s="8">
        <f>E14</f>
        <v>44650</v>
      </c>
      <c r="H14" s="5"/>
    </row>
    <row r="15" spans="1:8" s="3" customFormat="1" ht="36" customHeight="1">
      <c r="A15" s="29" t="s">
        <v>30</v>
      </c>
      <c r="B15" s="8">
        <f>B14+B4</f>
        <v>99263</v>
      </c>
      <c r="C15" s="14"/>
      <c r="D15" s="4" t="s">
        <v>30</v>
      </c>
      <c r="E15" s="8">
        <f>E13+E14</f>
        <v>99263</v>
      </c>
      <c r="F15" s="6">
        <f>SUM(F4:F11)</f>
        <v>0.9999999999999999</v>
      </c>
      <c r="G15" s="8">
        <f>G13+G14</f>
        <v>342902</v>
      </c>
      <c r="H15" s="6">
        <f>SUM(H4:H11)</f>
        <v>1</v>
      </c>
    </row>
    <row r="16" spans="1:8" ht="66" customHeight="1" thickBot="1">
      <c r="A16" s="31" t="s">
        <v>31</v>
      </c>
      <c r="B16" s="32" t="s">
        <v>32</v>
      </c>
      <c r="C16" s="33"/>
      <c r="D16" s="33"/>
      <c r="E16" s="33"/>
      <c r="F16" s="33"/>
      <c r="G16" s="33"/>
      <c r="H16" s="34"/>
    </row>
    <row r="17" spans="1:8" ht="36.75" customHeight="1">
      <c r="A17" s="35" t="s">
        <v>37</v>
      </c>
      <c r="B17" s="35"/>
      <c r="C17" s="35"/>
      <c r="D17" s="35"/>
      <c r="E17" s="35"/>
      <c r="F17" s="35"/>
      <c r="G17" s="35"/>
      <c r="H17" s="35"/>
    </row>
    <row r="18" spans="1:8" ht="16.5">
      <c r="A18" s="3"/>
      <c r="B18" s="12"/>
      <c r="C18" s="3"/>
      <c r="D18" s="3"/>
      <c r="E18" s="12"/>
      <c r="F18" s="3"/>
      <c r="G18" s="12"/>
      <c r="H18" s="3"/>
    </row>
    <row r="19" spans="1:8" ht="16.5">
      <c r="A19" s="3"/>
      <c r="B19" s="12"/>
      <c r="C19" s="3"/>
      <c r="D19" s="3"/>
      <c r="E19" s="12"/>
      <c r="F19" s="3"/>
      <c r="G19" s="12"/>
      <c r="H19" s="3"/>
    </row>
  </sheetData>
  <sheetProtection selectLockedCells="1"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Header>&amp;R格式六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蜜蜂拉拉熊</cp:lastModifiedBy>
  <cp:lastPrinted>2011-08-15T04:45:54Z</cp:lastPrinted>
  <dcterms:created xsi:type="dcterms:W3CDTF">2001-05-17T06:05:48Z</dcterms:created>
  <dcterms:modified xsi:type="dcterms:W3CDTF">2014-04-08T17:20:41Z</dcterms:modified>
  <cp:category/>
  <cp:version/>
  <cp:contentType/>
  <cp:contentStatus/>
</cp:coreProperties>
</file>