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610" windowHeight="4035" activeTab="7"/>
  </bookViews>
  <sheets>
    <sheet name="7" sheetId="1" r:id="rId1"/>
    <sheet name="年度結算表" sheetId="2" r:id="rId2"/>
    <sheet name="9" sheetId="3" r:id="rId3"/>
    <sheet name="10" sheetId="4" r:id="rId4"/>
    <sheet name="11" sheetId="5" r:id="rId5"/>
    <sheet name="12" sheetId="6" r:id="rId6"/>
    <sheet name="1" sheetId="7" r:id="rId7"/>
    <sheet name="2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<sst xmlns="http://schemas.openxmlformats.org/spreadsheetml/2006/main" count="269" uniqueCount="128">
  <si>
    <t>截止本月底止累計數</t>
  </si>
  <si>
    <t>收     入     部     分</t>
  </si>
  <si>
    <t>支    出    部    分</t>
  </si>
  <si>
    <t>調味品</t>
  </si>
  <si>
    <t>人事費</t>
  </si>
  <si>
    <t>設備維護費</t>
  </si>
  <si>
    <t>雜支</t>
  </si>
  <si>
    <t>本月合計</t>
  </si>
  <si>
    <t>本月結存</t>
  </si>
  <si>
    <t>合計</t>
  </si>
  <si>
    <t>百分比</t>
  </si>
  <si>
    <t>上月結存</t>
  </si>
  <si>
    <t>本月午餐費</t>
  </si>
  <si>
    <t>補繳以前月份
午餐費</t>
  </si>
  <si>
    <t>支出合計</t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</si>
  <si>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</si>
  <si>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</si>
  <si>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</si>
  <si>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</si>
  <si>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</si>
  <si>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</si>
  <si>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</si>
  <si>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t>免填</t>
  </si>
  <si>
    <t>項    目</t>
  </si>
  <si>
    <t>金  額</t>
  </si>
  <si>
    <t>說             明</t>
  </si>
  <si>
    <t>項   目</t>
  </si>
  <si>
    <t>金   額</t>
  </si>
  <si>
    <t>主  食</t>
  </si>
  <si>
    <t>食  油</t>
  </si>
  <si>
    <t>燃料費(水電)</t>
  </si>
  <si>
    <t>其  他</t>
  </si>
  <si>
    <t>備   註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</si>
  <si>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</si>
  <si>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</si>
  <si>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</si>
  <si>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</si>
  <si>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</si>
  <si>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</si>
  <si>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</si>
  <si>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</si>
  <si>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</si>
  <si>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</si>
  <si>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t>食  油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</si>
  <si>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</si>
  <si>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</si>
  <si>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</si>
  <si>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</si>
  <si>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</si>
  <si>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</si>
  <si>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</si>
  <si>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</si>
  <si>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</si>
  <si>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</si>
  <si>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</si>
  <si>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</si>
  <si>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</si>
  <si>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</si>
  <si>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</si>
  <si>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</si>
  <si>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</si>
  <si>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</si>
  <si>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</si>
  <si>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t>食  油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</si>
  <si>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</si>
  <si>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</si>
  <si>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</si>
  <si>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</si>
  <si>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</si>
  <si>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</si>
  <si>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</si>
  <si>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</si>
  <si>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</si>
  <si>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</si>
  <si>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副  食</t>
  </si>
  <si>
    <t>一、本月補助費收入包括下列各項：
二、本月補助費支出包括下列各項：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</si>
  <si>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</si>
  <si>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</si>
  <si>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</si>
  <si>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</si>
  <si>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</si>
  <si>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</si>
  <si>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</si>
  <si>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清寒學生
補助費</t>
  </si>
  <si>
    <t>合計</t>
  </si>
  <si>
    <t>主食</t>
  </si>
  <si>
    <t>副食</t>
  </si>
  <si>
    <t>食油</t>
  </si>
  <si>
    <t>人事費</t>
  </si>
  <si>
    <t>燃料費
(水電)</t>
  </si>
  <si>
    <t>維護
設備費</t>
  </si>
  <si>
    <t>雜支</t>
  </si>
  <si>
    <t>本月
結存</t>
  </si>
  <si>
    <t>7月</t>
  </si>
  <si>
    <t>8月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</si>
  <si>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</si>
  <si>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</si>
  <si>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</si>
  <si>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</si>
  <si>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</si>
  <si>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</si>
  <si>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備註</t>
  </si>
  <si>
    <t>製表：                   出納：                   主計：                   執行秘書：                   稽核：                       校長：</t>
  </si>
  <si>
    <t>中低收入戶學生
補助費</t>
  </si>
  <si>
    <t>其他收入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</si>
  <si>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</si>
  <si>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嘉義縣立梅山國民中學100學年度（100年7月至1010年6月）學校午餐費收支結算表</t>
  </si>
  <si>
    <t>低收入戶學生補助費</t>
  </si>
  <si>
    <t>清寒學生補助費</t>
  </si>
  <si>
    <t>烹調人員工作補貼費</t>
  </si>
  <si>
    <t>清寒學生補助費</t>
  </si>
  <si>
    <t>午    餐補 助 費</t>
  </si>
  <si>
    <t xml:space="preserve"> </t>
  </si>
  <si>
    <t>101/7/10星期二之前填一式二份逕送中埔國小</t>
  </si>
  <si>
    <r>
      <t>一、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>43</t>
    </r>
    <r>
      <rPr>
        <sz val="12"/>
        <rFont val="標楷體"/>
        <family val="4"/>
      </rPr>
      <t>）人，學校生人數（</t>
    </r>
    <r>
      <rPr>
        <sz val="12"/>
        <rFont val="Times New Roman"/>
        <family val="1"/>
      </rPr>
      <t>377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>420</t>
    </r>
    <r>
      <rPr>
        <sz val="12"/>
        <rFont val="標楷體"/>
        <family val="4"/>
      </rPr>
      <t>）人。
二、第一學期收每人午餐費</t>
    </r>
    <r>
      <rPr>
        <sz val="12"/>
        <rFont val="Times New Roman"/>
        <family val="1"/>
      </rPr>
      <t xml:space="preserve"> 3,500</t>
    </r>
    <r>
      <rPr>
        <sz val="12"/>
        <rFont val="標楷體"/>
        <family val="4"/>
      </rPr>
      <t>元；第二學期收每人午餐費</t>
    </r>
    <r>
      <rPr>
        <sz val="12"/>
        <rFont val="Times New Roman"/>
        <family val="1"/>
      </rPr>
      <t>2,800</t>
    </r>
    <r>
      <rPr>
        <sz val="12"/>
        <rFont val="標楷體"/>
        <family val="4"/>
      </rPr>
      <t xml:space="preserve">元。
三、其他收入包括下列各項：利息收入270元、學生餐具收入480元、廚餘收入1,000元、午餐機車回收收入300元合計2,050元。
</t>
    </r>
  </si>
  <si>
    <t>嘉義縣梅山鄉太興國民小學101年9月份學校午餐費收支結算表</t>
  </si>
  <si>
    <t>嘉義縣梅山鄉太興國民小學101年10月份學校午餐費收支結算表</t>
  </si>
  <si>
    <t>嘉義縣梅山鄉太興國民小學101年11月份學校午餐費收支結算表</t>
  </si>
  <si>
    <t>嘉義縣梅山鄉太興國民小學101年12月份學校午餐費收支結算表</t>
  </si>
  <si>
    <t>嘉義縣梅山鄉太興國民小學102年1月份學校午餐費收支結算表</t>
  </si>
  <si>
    <t>嘉義縣梅山鄉太興國民小學102年2月份學校午餐費收支結算表</t>
  </si>
  <si>
    <r>
      <t>一、</t>
    </r>
    <r>
      <rPr>
        <sz val="10"/>
        <rFont val="標楷體"/>
        <family val="4"/>
      </rPr>
      <t>每月每人收午餐費670 元</t>
    </r>
    <r>
      <rPr>
        <sz val="12"/>
        <rFont val="標楷體"/>
        <family val="4"/>
      </rPr>
      <t xml:space="preserve">
二、應收午餐費
      學       生        31 人
      教  職  員         14 人
      工友及替代役       2  人
      合    計 47 人  共 31,490 元
三、免收減收午餐費
       （1）全免及減收學生午餐費
                 計  0  人 0 元
       （2）全免工友午餐費
                 計  0  人  0   元
            共計    0    人  0      元
</t>
    </r>
  </si>
  <si>
    <t>四、本月未繳午餐費
          計4人2,680元
        （附繳納午餐費情形統計表）
五、以前未繳午餐費
         計   15   人   10,050   元</t>
  </si>
  <si>
    <t>四、本月未繳午餐費
          計 36 人24,120元
        （附繳納午餐費情形統計表）
五、以前未繳午餐費
         計   0   人   0   元</t>
  </si>
  <si>
    <r>
      <t>一、</t>
    </r>
    <r>
      <rPr>
        <sz val="10"/>
        <rFont val="標楷體"/>
        <family val="4"/>
      </rPr>
      <t>每月每人收午餐費670 元</t>
    </r>
    <r>
      <rPr>
        <sz val="12"/>
        <rFont val="標楷體"/>
        <family val="4"/>
      </rPr>
      <t xml:space="preserve">
二、應收午餐費
      學       生        31 人
      教  職  員         14 人
      工友及替代役       1  人
      合    計 46 人  共 30,820 元
三、免收減收午餐費
       （1）全免及減收學生午餐費
                 計  0  人 0 元
       （2）全免工友午餐費
                 計  0  人  0   元
            共計    0    人  0      元
</t>
    </r>
  </si>
  <si>
    <t>四、本月未繳午餐費
          計人0元
        （附繳納午餐費情形統計表）
五、以前未繳午餐費
         計   4   人  2,680   元</t>
  </si>
  <si>
    <t>一、本月補助費收入包括下列各項：（利息11）
二、本月補助費支出包括下列各項：</t>
  </si>
  <si>
    <t>四、本月未繳午餐費
          計6人4,020元
        （附繳納午餐費情形統計表）
五、以前未繳午餐費
         計   4   人  2,680   元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</si>
</sst>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.00_ "/>
    <numFmt numFmtId="181" formatCode="0_ "/>
    <numFmt numFmtId="182" formatCode="0_);[Red]\(0\)"/>
  </numFmts>
  <fonts count="12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8"/>
      <name val="標楷體"/>
      <family val="4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1" xfId="0" applyNumberFormat="1" applyFont="1" applyBorder="1" applyAlignment="1">
      <alignment vertical="center"/>
    </xf>
    <xf numFmtId="179" fontId="5" fillId="0" borderId="1" xfId="19" applyNumberFormat="1" applyFont="1" applyBorder="1" applyAlignment="1">
      <alignment vertical="center"/>
    </xf>
    <xf numFmtId="179" fontId="5" fillId="0" borderId="3" xfId="19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1" xfId="19" applyNumberFormat="1" applyFont="1" applyBorder="1" applyAlignment="1">
      <alignment vertical="center"/>
    </xf>
    <xf numFmtId="180" fontId="5" fillId="0" borderId="1" xfId="19" applyNumberFormat="1" applyFont="1" applyBorder="1" applyAlignment="1">
      <alignment vertical="center"/>
    </xf>
    <xf numFmtId="43" fontId="5" fillId="0" borderId="1" xfId="19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8" fontId="6" fillId="0" borderId="6" xfId="0" applyNumberFormat="1" applyFont="1" applyBorder="1" applyAlignment="1" applyProtection="1">
      <alignment horizontal="center" vertical="center" wrapText="1"/>
      <protection locked="0"/>
    </xf>
    <xf numFmtId="178" fontId="5" fillId="0" borderId="0" xfId="0" applyNumberFormat="1" applyFont="1" applyAlignment="1" applyProtection="1">
      <alignment vertical="center"/>
      <protection locked="0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41" fontId="11" fillId="0" borderId="1" xfId="0" applyNumberFormat="1" applyFont="1" applyBorder="1" applyAlignment="1" applyProtection="1">
      <alignment horizontal="right" vertical="center"/>
      <protection locked="0"/>
    </xf>
    <xf numFmtId="178" fontId="11" fillId="0" borderId="1" xfId="0" applyNumberFormat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178" fontId="11" fillId="2" borderId="6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5" xfId="0" applyNumberFormat="1" applyFont="1" applyBorder="1" applyAlignment="1" applyProtection="1">
      <alignment horizontal="right" vertical="center"/>
      <protection locked="0"/>
    </xf>
    <xf numFmtId="178" fontId="11" fillId="0" borderId="1" xfId="0" applyNumberFormat="1" applyFont="1" applyBorder="1" applyAlignment="1" applyProtection="1">
      <alignment horizontal="right" vertical="center"/>
      <protection locked="0"/>
    </xf>
    <xf numFmtId="178" fontId="11" fillId="0" borderId="1" xfId="0" applyNumberFormat="1" applyFont="1" applyBorder="1" applyAlignment="1" applyProtection="1">
      <alignment horizontal="right" vertical="center" wrapText="1"/>
      <protection locked="0"/>
    </xf>
    <xf numFmtId="178" fontId="11" fillId="2" borderId="1" xfId="0" applyNumberFormat="1" applyFont="1" applyFill="1" applyBorder="1" applyAlignment="1" applyProtection="1">
      <alignment horizontal="right" vertical="center"/>
      <protection locked="0"/>
    </xf>
    <xf numFmtId="178" fontId="11" fillId="2" borderId="1" xfId="0" applyNumberFormat="1" applyFont="1" applyFill="1" applyBorder="1" applyAlignment="1" applyProtection="1">
      <alignment vertical="center" wrapText="1"/>
      <protection locked="0"/>
    </xf>
    <xf numFmtId="178" fontId="11" fillId="2" borderId="1" xfId="15" applyNumberFormat="1" applyFont="1" applyFill="1" applyBorder="1" applyAlignment="1" applyProtection="1">
      <alignment horizontal="right" vertical="center"/>
      <protection locked="0"/>
    </xf>
    <xf numFmtId="178" fontId="11" fillId="2" borderId="6" xfId="0" applyNumberFormat="1" applyFont="1" applyFill="1" applyBorder="1" applyAlignment="1" applyProtection="1">
      <alignment horizontal="right" vertical="center"/>
      <protection/>
    </xf>
    <xf numFmtId="178" fontId="11" fillId="2" borderId="1" xfId="0" applyNumberFormat="1" applyFont="1" applyFill="1" applyBorder="1" applyAlignment="1" applyProtection="1">
      <alignment horizontal="right" vertical="center"/>
      <protection/>
    </xf>
    <xf numFmtId="177" fontId="11" fillId="2" borderId="1" xfId="0" applyNumberFormat="1" applyFont="1" applyFill="1" applyBorder="1" applyAlignment="1" applyProtection="1">
      <alignment horizontal="right" vertical="center"/>
      <protection/>
    </xf>
    <xf numFmtId="178" fontId="11" fillId="2" borderId="7" xfId="0" applyNumberFormat="1" applyFont="1" applyFill="1" applyBorder="1" applyAlignment="1" applyProtection="1">
      <alignment horizontal="right" vertical="center"/>
      <protection/>
    </xf>
    <xf numFmtId="178" fontId="11" fillId="2" borderId="8" xfId="0" applyNumberFormat="1" applyFont="1" applyFill="1" applyBorder="1" applyAlignment="1" applyProtection="1">
      <alignment horizontal="right" vertical="center"/>
      <protection/>
    </xf>
    <xf numFmtId="10" fontId="11" fillId="2" borderId="1" xfId="0" applyNumberFormat="1" applyFont="1" applyFill="1" applyBorder="1" applyAlignment="1" applyProtection="1">
      <alignment horizontal="right" vertical="center"/>
      <protection/>
    </xf>
    <xf numFmtId="10" fontId="11" fillId="2" borderId="5" xfId="0" applyNumberFormat="1" applyFont="1" applyFill="1" applyBorder="1" applyAlignment="1" applyProtection="1">
      <alignment horizontal="right" vertical="center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8&#23416;&#24180;&#24230;&#26126;&#32048;&#20998;&#39006;&#241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126;&#32048;&#20998;&#39006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帳"/>
      <sheetName val="9"/>
      <sheetName val="10"/>
      <sheetName val="11"/>
      <sheetName val="12"/>
      <sheetName val="1"/>
      <sheetName val="2"/>
      <sheetName val="3"/>
      <sheetName val="4"/>
      <sheetName val="5"/>
      <sheetName val="6"/>
    </sheetNames>
    <sheetDataSet>
      <sheetData sheetId="6">
        <row r="50">
          <cell r="G50">
            <v>0</v>
          </cell>
          <cell r="H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帳"/>
      <sheetName val="9"/>
      <sheetName val="10"/>
      <sheetName val="11"/>
      <sheetName val="12"/>
      <sheetName val="1"/>
      <sheetName val="2"/>
      <sheetName val="3"/>
      <sheetName val="4"/>
      <sheetName val="5"/>
      <sheetName val="6"/>
    </sheetNames>
    <sheetDataSet>
      <sheetData sheetId="1">
        <row r="4">
          <cell r="F4">
            <v>26540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3256</v>
          </cell>
          <cell r="L56">
            <v>0</v>
          </cell>
          <cell r="M56">
            <v>0</v>
          </cell>
          <cell r="N56">
            <v>6740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3256</v>
          </cell>
          <cell r="M57">
            <v>0</v>
          </cell>
          <cell r="N57">
            <v>6740</v>
          </cell>
        </row>
        <row r="60">
          <cell r="F60">
            <v>7370</v>
          </cell>
          <cell r="G60">
            <v>0</v>
          </cell>
          <cell r="M60">
            <v>7022</v>
          </cell>
        </row>
      </sheetData>
      <sheetData sheetId="2">
        <row r="45">
          <cell r="G45">
            <v>910</v>
          </cell>
          <cell r="H45">
            <v>23118</v>
          </cell>
          <cell r="I45">
            <v>0</v>
          </cell>
          <cell r="J45">
            <v>0</v>
          </cell>
          <cell r="K45">
            <v>18271</v>
          </cell>
          <cell r="L45">
            <v>1740</v>
          </cell>
          <cell r="M45">
            <v>1900</v>
          </cell>
          <cell r="N45">
            <v>2549</v>
          </cell>
        </row>
        <row r="46">
          <cell r="G46">
            <v>910</v>
          </cell>
          <cell r="H46">
            <v>23118</v>
          </cell>
          <cell r="I46">
            <v>0</v>
          </cell>
          <cell r="J46">
            <v>0</v>
          </cell>
          <cell r="K46">
            <v>21527</v>
          </cell>
          <cell r="L46">
            <v>1740</v>
          </cell>
          <cell r="M46">
            <v>1900</v>
          </cell>
          <cell r="N46">
            <v>9289</v>
          </cell>
        </row>
        <row r="49">
          <cell r="F49">
            <v>42880</v>
          </cell>
          <cell r="M49">
            <v>0</v>
          </cell>
        </row>
      </sheetData>
      <sheetData sheetId="3">
        <row r="45">
          <cell r="G45">
            <v>3038</v>
          </cell>
          <cell r="H45">
            <v>24202</v>
          </cell>
          <cell r="I45">
            <v>0</v>
          </cell>
          <cell r="J45">
            <v>0</v>
          </cell>
          <cell r="K45">
            <v>16256</v>
          </cell>
          <cell r="L45">
            <v>1950</v>
          </cell>
          <cell r="M45">
            <v>0</v>
          </cell>
          <cell r="N45">
            <v>2454</v>
          </cell>
        </row>
        <row r="49">
          <cell r="F49">
            <v>40870</v>
          </cell>
          <cell r="K49">
            <v>64000</v>
          </cell>
          <cell r="M49">
            <v>30000</v>
          </cell>
        </row>
      </sheetData>
      <sheetData sheetId="4">
        <row r="47">
          <cell r="G47">
            <v>1650</v>
          </cell>
          <cell r="H47">
            <v>23175</v>
          </cell>
          <cell r="I47">
            <v>1800</v>
          </cell>
          <cell r="J47">
            <v>57</v>
          </cell>
          <cell r="K47">
            <v>16256</v>
          </cell>
          <cell r="L47">
            <v>3480</v>
          </cell>
          <cell r="M47">
            <v>255</v>
          </cell>
          <cell r="N47">
            <v>2211</v>
          </cell>
        </row>
        <row r="51">
          <cell r="F51">
            <v>26800</v>
          </cell>
          <cell r="M51">
            <v>11</v>
          </cell>
        </row>
      </sheetData>
      <sheetData sheetId="5">
        <row r="47">
          <cell r="G47">
            <v>1485</v>
          </cell>
          <cell r="H47">
            <v>21746</v>
          </cell>
          <cell r="I47">
            <v>0</v>
          </cell>
          <cell r="J47">
            <v>1680</v>
          </cell>
          <cell r="K47">
            <v>14200</v>
          </cell>
          <cell r="L47">
            <v>0</v>
          </cell>
          <cell r="M47">
            <v>0</v>
          </cell>
          <cell r="N47">
            <v>2856</v>
          </cell>
        </row>
        <row r="51">
          <cell r="F51">
            <v>17585</v>
          </cell>
        </row>
      </sheetData>
      <sheetData sheetId="6"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0">
          <cell r="F50">
            <v>-1904</v>
          </cell>
          <cell r="M50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zoomScale="75" zoomScaleNormal="75" workbookViewId="0" topLeftCell="A1">
      <selection activeCell="J15" sqref="J15"/>
    </sheetView>
  </sheetViews>
  <sheetFormatPr defaultColWidth="9.00390625" defaultRowHeight="16.5"/>
  <cols>
    <col min="1" max="16384" width="8.875" style="10" customWidth="1"/>
  </cols>
  <sheetData>
    <row r="2" ht="25.5" customHeight="1"/>
    <row r="3" ht="25.5" customHeight="1"/>
    <row r="4" ht="25.5" customHeight="1">
      <c r="A4" s="10" t="s">
        <v>113</v>
      </c>
    </row>
    <row r="5" ht="25.5" customHeight="1"/>
    <row r="6" ht="29.25" customHeight="1"/>
    <row r="7" ht="25.5" customHeight="1"/>
    <row r="8" ht="25.5" customHeight="1"/>
    <row r="9" ht="24.7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43.5" customHeight="1"/>
    <row r="19" ht="27" customHeight="1"/>
  </sheetData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="75" zoomScaleNormal="75" workbookViewId="0" topLeftCell="A10">
      <selection activeCell="A20" sqref="A20:T20"/>
    </sheetView>
  </sheetViews>
  <sheetFormatPr defaultColWidth="9.00390625" defaultRowHeight="16.5"/>
  <cols>
    <col min="1" max="1" width="5.75390625" style="9" customWidth="1"/>
    <col min="2" max="2" width="6.25390625" style="9" customWidth="1"/>
    <col min="3" max="3" width="9.625" style="9" customWidth="1"/>
    <col min="4" max="4" width="10.125" style="9" customWidth="1"/>
    <col min="5" max="5" width="7.25390625" style="9" customWidth="1"/>
    <col min="6" max="6" width="8.50390625" style="9" customWidth="1"/>
    <col min="7" max="8" width="7.875" style="9" customWidth="1"/>
    <col min="9" max="9" width="8.375" style="9" customWidth="1"/>
    <col min="10" max="10" width="9.75390625" style="34" customWidth="1"/>
    <col min="11" max="11" width="7.875" style="9" customWidth="1"/>
    <col min="12" max="12" width="9.50390625" style="9" customWidth="1"/>
    <col min="13" max="13" width="7.875" style="9" customWidth="1"/>
    <col min="14" max="14" width="7.50390625" style="9" customWidth="1"/>
    <col min="15" max="15" width="8.50390625" style="9" customWidth="1"/>
    <col min="16" max="17" width="8.375" style="9" customWidth="1"/>
    <col min="18" max="18" width="8.50390625" style="9" customWidth="1"/>
    <col min="19" max="19" width="9.375" style="9" customWidth="1"/>
    <col min="20" max="20" width="9.875" style="34" customWidth="1"/>
    <col min="21" max="21" width="9.50390625" style="9" customWidth="1"/>
    <col min="22" max="22" width="11.50390625" style="9" customWidth="1"/>
    <col min="23" max="16384" width="8.875" style="9" customWidth="1"/>
  </cols>
  <sheetData>
    <row r="1" spans="1:22" s="1" customFormat="1" ht="38.25" customHeight="1">
      <c r="A1" s="57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0" ht="21.75" customHeight="1">
      <c r="A2" s="61" t="s">
        <v>76</v>
      </c>
      <c r="B2" s="62" t="s">
        <v>77</v>
      </c>
      <c r="C2" s="61" t="s">
        <v>78</v>
      </c>
      <c r="D2" s="61"/>
      <c r="E2" s="61"/>
      <c r="F2" s="61"/>
      <c r="G2" s="61"/>
      <c r="H2" s="61"/>
      <c r="I2" s="61"/>
      <c r="J2" s="64"/>
      <c r="K2" s="65" t="s">
        <v>79</v>
      </c>
      <c r="L2" s="61"/>
      <c r="M2" s="61"/>
      <c r="N2" s="61"/>
      <c r="O2" s="61"/>
      <c r="P2" s="61"/>
      <c r="Q2" s="61"/>
      <c r="R2" s="61"/>
      <c r="S2" s="61"/>
      <c r="T2" s="61"/>
    </row>
    <row r="3" spans="1:20" ht="43.5" customHeight="1">
      <c r="A3" s="61"/>
      <c r="B3" s="63"/>
      <c r="C3" s="31" t="s">
        <v>80</v>
      </c>
      <c r="D3" s="31" t="s">
        <v>81</v>
      </c>
      <c r="E3" s="5" t="s">
        <v>82</v>
      </c>
      <c r="F3" s="3" t="s">
        <v>103</v>
      </c>
      <c r="G3" s="3" t="s">
        <v>83</v>
      </c>
      <c r="H3" s="3" t="s">
        <v>111</v>
      </c>
      <c r="I3" s="31" t="s">
        <v>104</v>
      </c>
      <c r="J3" s="33" t="s">
        <v>84</v>
      </c>
      <c r="K3" s="32" t="s">
        <v>85</v>
      </c>
      <c r="L3" s="2" t="s">
        <v>86</v>
      </c>
      <c r="M3" s="2" t="s">
        <v>87</v>
      </c>
      <c r="N3" s="2" t="s">
        <v>3</v>
      </c>
      <c r="O3" s="2" t="s">
        <v>88</v>
      </c>
      <c r="P3" s="31" t="s">
        <v>89</v>
      </c>
      <c r="Q3" s="31" t="s">
        <v>90</v>
      </c>
      <c r="R3" s="2" t="s">
        <v>91</v>
      </c>
      <c r="S3" s="31" t="s">
        <v>92</v>
      </c>
      <c r="T3" s="35" t="s">
        <v>84</v>
      </c>
    </row>
    <row r="4" spans="1:20" ht="30" customHeight="1">
      <c r="A4" s="7" t="s">
        <v>93</v>
      </c>
      <c r="B4" s="4"/>
      <c r="C4" s="37">
        <f>9!B4</f>
        <v>26540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9">
        <f aca="true" t="shared" si="0" ref="J4:J16">SUM(C4:I4)</f>
        <v>26540</v>
      </c>
      <c r="K4" s="40">
        <v>0</v>
      </c>
      <c r="L4" s="41">
        <v>0</v>
      </c>
      <c r="M4" s="41">
        <v>0</v>
      </c>
      <c r="N4" s="41">
        <v>0</v>
      </c>
      <c r="O4" s="41">
        <v>0</v>
      </c>
      <c r="P4" s="42">
        <v>0</v>
      </c>
      <c r="Q4" s="42">
        <v>0</v>
      </c>
      <c r="R4" s="41">
        <v>0</v>
      </c>
      <c r="S4" s="42">
        <f>J4-SUM(K4:R4)</f>
        <v>26540</v>
      </c>
      <c r="T4" s="43">
        <f>SUM(K4:S4)</f>
        <v>26540</v>
      </c>
    </row>
    <row r="5" spans="1:20" ht="30" customHeight="1">
      <c r="A5" s="7" t="s">
        <v>94</v>
      </c>
      <c r="B5" s="4"/>
      <c r="C5" s="44">
        <f>S4</f>
        <v>26540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9">
        <f t="shared" si="0"/>
        <v>26540</v>
      </c>
      <c r="K5" s="40">
        <v>0</v>
      </c>
      <c r="L5" s="41">
        <v>0</v>
      </c>
      <c r="M5" s="41">
        <v>0</v>
      </c>
      <c r="N5" s="41">
        <v>0</v>
      </c>
      <c r="O5" s="41">
        <v>0</v>
      </c>
      <c r="P5" s="42">
        <v>0</v>
      </c>
      <c r="Q5" s="42">
        <v>0</v>
      </c>
      <c r="R5" s="41">
        <v>0</v>
      </c>
      <c r="S5" s="42">
        <f aca="true" t="shared" si="1" ref="S5:S15">J5-SUM(K5:R5)</f>
        <v>26540</v>
      </c>
      <c r="T5" s="43">
        <f>SUM(K5:S5)</f>
        <v>26540</v>
      </c>
    </row>
    <row r="6" spans="1:20" ht="30" customHeight="1">
      <c r="A6" s="6" t="s">
        <v>95</v>
      </c>
      <c r="B6" s="2"/>
      <c r="C6" s="45">
        <f>S5</f>
        <v>26540</v>
      </c>
      <c r="D6" s="36">
        <f>9!$B$5</f>
        <v>7370</v>
      </c>
      <c r="E6" s="36">
        <f>9!$B$6</f>
        <v>0</v>
      </c>
      <c r="F6" s="36">
        <f>9!$B$7</f>
        <v>0</v>
      </c>
      <c r="G6" s="36">
        <f>9!$B$8</f>
        <v>0</v>
      </c>
      <c r="H6" s="36">
        <f>9!$B$9</f>
        <v>0</v>
      </c>
      <c r="I6" s="36">
        <f>9!$B$10</f>
        <v>7022</v>
      </c>
      <c r="J6" s="46">
        <f t="shared" si="0"/>
        <v>40932</v>
      </c>
      <c r="K6" s="40">
        <f>9!$E$4</f>
        <v>0</v>
      </c>
      <c r="L6" s="41">
        <f>9!$E$5</f>
        <v>0</v>
      </c>
      <c r="M6" s="41">
        <f>9!$E$6</f>
        <v>0</v>
      </c>
      <c r="N6" s="41">
        <f>9!$E$7</f>
        <v>0</v>
      </c>
      <c r="O6" s="41">
        <f>9!$E$8</f>
        <v>3256</v>
      </c>
      <c r="P6" s="41">
        <f>9!$E$9</f>
        <v>0</v>
      </c>
      <c r="Q6" s="41">
        <f>9!$E$10</f>
        <v>0</v>
      </c>
      <c r="R6" s="41">
        <f>9!$E$12</f>
        <v>6740</v>
      </c>
      <c r="S6" s="42">
        <f t="shared" si="1"/>
        <v>30936</v>
      </c>
      <c r="T6" s="47">
        <f aca="true" t="shared" si="2" ref="T6:T11">SUM(K6:S6)</f>
        <v>40932</v>
      </c>
    </row>
    <row r="7" spans="1:20" ht="30" customHeight="1">
      <c r="A7" s="6" t="s">
        <v>96</v>
      </c>
      <c r="B7" s="2"/>
      <c r="C7" s="47">
        <f>S6</f>
        <v>30936</v>
      </c>
      <c r="D7" s="36">
        <f>'10'!$B$5</f>
        <v>42880</v>
      </c>
      <c r="E7" s="36">
        <f>'10'!$B$6</f>
        <v>0</v>
      </c>
      <c r="F7" s="36">
        <f>'10'!$B$7</f>
        <v>0</v>
      </c>
      <c r="G7" s="36">
        <f>'10'!$B$8</f>
        <v>0</v>
      </c>
      <c r="H7" s="36">
        <f>'10'!$B$9</f>
        <v>0</v>
      </c>
      <c r="I7" s="36">
        <f>'10'!$B$10</f>
        <v>0</v>
      </c>
      <c r="J7" s="46">
        <f t="shared" si="0"/>
        <v>73816</v>
      </c>
      <c r="K7" s="40">
        <f>'10'!$E$4</f>
        <v>910</v>
      </c>
      <c r="L7" s="41">
        <f>'10'!$E$5</f>
        <v>23118</v>
      </c>
      <c r="M7" s="41">
        <f>'10'!$E$6</f>
        <v>0</v>
      </c>
      <c r="N7" s="41">
        <f>'10'!$E$7</f>
        <v>0</v>
      </c>
      <c r="O7" s="41">
        <f>'10'!$E$8</f>
        <v>18271</v>
      </c>
      <c r="P7" s="41">
        <f>'10'!$E$9</f>
        <v>1740</v>
      </c>
      <c r="Q7" s="41">
        <f>'10'!$E$10</f>
        <v>1900</v>
      </c>
      <c r="R7" s="41">
        <f>'10'!$E$12</f>
        <v>2549</v>
      </c>
      <c r="S7" s="42">
        <f t="shared" si="1"/>
        <v>25328</v>
      </c>
      <c r="T7" s="47">
        <f t="shared" si="2"/>
        <v>73816</v>
      </c>
    </row>
    <row r="8" spans="1:20" ht="30" customHeight="1">
      <c r="A8" s="6" t="s">
        <v>15</v>
      </c>
      <c r="B8" s="2"/>
      <c r="C8" s="47">
        <f>S7</f>
        <v>25328</v>
      </c>
      <c r="D8" s="36">
        <f>'11'!$B$5</f>
        <v>40870</v>
      </c>
      <c r="E8" s="36">
        <f>'11'!$B$6</f>
        <v>0</v>
      </c>
      <c r="F8" s="36">
        <f>'11'!$B$7</f>
        <v>0</v>
      </c>
      <c r="G8" s="36">
        <f>'11'!$B$8</f>
        <v>0</v>
      </c>
      <c r="H8" s="36">
        <f>'11'!$B$9</f>
        <v>64000</v>
      </c>
      <c r="I8" s="36">
        <f>'11'!$B$10</f>
        <v>0</v>
      </c>
      <c r="J8" s="46">
        <f t="shared" si="0"/>
        <v>130198</v>
      </c>
      <c r="K8" s="40">
        <f>'11'!$E$4</f>
        <v>3038</v>
      </c>
      <c r="L8" s="41">
        <f>'11'!$E$5</f>
        <v>24202</v>
      </c>
      <c r="M8" s="41">
        <f>'11'!$E$6</f>
        <v>0</v>
      </c>
      <c r="N8" s="41">
        <f>'11'!$E$7</f>
        <v>0</v>
      </c>
      <c r="O8" s="41">
        <f>'11'!$E$8</f>
        <v>16256</v>
      </c>
      <c r="P8" s="41">
        <f>'11'!$E$9</f>
        <v>1950</v>
      </c>
      <c r="Q8" s="41">
        <f>'11'!$E$10</f>
        <v>0</v>
      </c>
      <c r="R8" s="41">
        <f>'11'!$E$12</f>
        <v>2454</v>
      </c>
      <c r="S8" s="42">
        <f t="shared" si="1"/>
        <v>82298</v>
      </c>
      <c r="T8" s="47">
        <f t="shared" si="2"/>
        <v>130198</v>
      </c>
    </row>
    <row r="9" spans="1:20" ht="30" customHeight="1">
      <c r="A9" s="6" t="s">
        <v>16</v>
      </c>
      <c r="B9" s="2"/>
      <c r="C9" s="47">
        <f aca="true" t="shared" si="3" ref="C9:C15">S8</f>
        <v>82298</v>
      </c>
      <c r="D9" s="36">
        <f>'12'!$B$5</f>
        <v>26800</v>
      </c>
      <c r="E9" s="36">
        <f>'12'!$B$6</f>
        <v>0</v>
      </c>
      <c r="F9" s="36">
        <f>'12'!$B$7</f>
        <v>0</v>
      </c>
      <c r="G9" s="36">
        <f>'12'!$B$8</f>
        <v>0</v>
      </c>
      <c r="H9" s="36">
        <f>'12'!$B$9</f>
        <v>0</v>
      </c>
      <c r="I9" s="36">
        <f>'12'!$B$10</f>
        <v>11</v>
      </c>
      <c r="J9" s="46">
        <f t="shared" si="0"/>
        <v>109109</v>
      </c>
      <c r="K9" s="40">
        <f>'12'!$E$4</f>
        <v>1650</v>
      </c>
      <c r="L9" s="41">
        <f>'12'!$E$5</f>
        <v>23175</v>
      </c>
      <c r="M9" s="41">
        <f>'12'!$E$6</f>
        <v>1800</v>
      </c>
      <c r="N9" s="41">
        <f>'12'!$E$7</f>
        <v>57</v>
      </c>
      <c r="O9" s="41">
        <f>'12'!$E$8</f>
        <v>16256</v>
      </c>
      <c r="P9" s="41">
        <f>'12'!$E$9</f>
        <v>3480</v>
      </c>
      <c r="Q9" s="41">
        <f>'12'!$E$10</f>
        <v>255</v>
      </c>
      <c r="R9" s="41">
        <f>'12'!$E$12</f>
        <v>2211</v>
      </c>
      <c r="S9" s="42">
        <f t="shared" si="1"/>
        <v>60225</v>
      </c>
      <c r="T9" s="47">
        <f t="shared" si="2"/>
        <v>109109</v>
      </c>
    </row>
    <row r="10" spans="1:20" ht="30" customHeight="1">
      <c r="A10" s="6" t="s">
        <v>17</v>
      </c>
      <c r="B10" s="2"/>
      <c r="C10" s="47">
        <f t="shared" si="3"/>
        <v>60225</v>
      </c>
      <c r="D10" s="36">
        <f>1!$B$5</f>
        <v>17585</v>
      </c>
      <c r="E10" s="36">
        <f>1!$B$6</f>
        <v>0</v>
      </c>
      <c r="F10" s="36">
        <f>1!$B$7</f>
        <v>0</v>
      </c>
      <c r="G10" s="36">
        <f>1!$B$8</f>
        <v>0</v>
      </c>
      <c r="H10" s="36">
        <f>1!$B$9</f>
        <v>0</v>
      </c>
      <c r="I10" s="36">
        <f>1!$B$10</f>
        <v>0</v>
      </c>
      <c r="J10" s="46">
        <f t="shared" si="0"/>
        <v>77810</v>
      </c>
      <c r="K10" s="40">
        <f>1!$E$4</f>
        <v>1485</v>
      </c>
      <c r="L10" s="41">
        <f>1!$E$5</f>
        <v>21746</v>
      </c>
      <c r="M10" s="41">
        <f>1!$E$6</f>
        <v>0</v>
      </c>
      <c r="N10" s="41">
        <f>1!$E$7</f>
        <v>1680</v>
      </c>
      <c r="O10" s="41">
        <f>1!$E$8</f>
        <v>14200</v>
      </c>
      <c r="P10" s="41">
        <f>1!$E$9</f>
        <v>0</v>
      </c>
      <c r="Q10" s="41">
        <f>1!$E$10</f>
        <v>0</v>
      </c>
      <c r="R10" s="41">
        <f>1!$E$12</f>
        <v>2856</v>
      </c>
      <c r="S10" s="42">
        <f t="shared" si="1"/>
        <v>35843</v>
      </c>
      <c r="T10" s="47">
        <f t="shared" si="2"/>
        <v>77810</v>
      </c>
    </row>
    <row r="11" spans="1:20" ht="30" customHeight="1">
      <c r="A11" s="6" t="s">
        <v>18</v>
      </c>
      <c r="B11" s="2"/>
      <c r="C11" s="47">
        <f t="shared" si="3"/>
        <v>35843</v>
      </c>
      <c r="D11" s="36">
        <f>2!$B$5</f>
        <v>-1904</v>
      </c>
      <c r="E11" s="36">
        <f>2!$B$6</f>
        <v>0</v>
      </c>
      <c r="F11" s="36">
        <f>2!$B$7</f>
        <v>0</v>
      </c>
      <c r="G11" s="36">
        <f>2!$B$8</f>
        <v>0</v>
      </c>
      <c r="H11" s="36">
        <f>2!$B$9</f>
        <v>0</v>
      </c>
      <c r="I11" s="36">
        <f>2!$B$10</f>
        <v>160</v>
      </c>
      <c r="J11" s="46">
        <f t="shared" si="0"/>
        <v>34099</v>
      </c>
      <c r="K11" s="40">
        <f>2!$E$4</f>
        <v>0</v>
      </c>
      <c r="L11" s="41">
        <f>2!$E$5</f>
        <v>0</v>
      </c>
      <c r="M11" s="41">
        <f>2!$E$6</f>
        <v>0</v>
      </c>
      <c r="N11" s="41">
        <f>2!$E$7</f>
        <v>0</v>
      </c>
      <c r="O11" s="41">
        <f>2!$E$8</f>
        <v>0</v>
      </c>
      <c r="P11" s="41">
        <f>2!$E$9</f>
        <v>0</v>
      </c>
      <c r="Q11" s="41">
        <f>2!$E$10</f>
        <v>0</v>
      </c>
      <c r="R11" s="41">
        <f>2!$E$12</f>
        <v>0</v>
      </c>
      <c r="S11" s="42">
        <f t="shared" si="1"/>
        <v>34099</v>
      </c>
      <c r="T11" s="47">
        <f t="shared" si="2"/>
        <v>34099</v>
      </c>
    </row>
    <row r="12" spans="1:20" ht="30" customHeight="1">
      <c r="A12" s="6" t="s">
        <v>19</v>
      </c>
      <c r="B12" s="2"/>
      <c r="C12" s="47">
        <f t="shared" si="3"/>
        <v>34099</v>
      </c>
      <c r="D12" s="36" t="e">
        <f>#REF!</f>
        <v>#REF!</v>
      </c>
      <c r="E12" s="36" t="e">
        <f>#REF!</f>
        <v>#REF!</v>
      </c>
      <c r="F12" s="36" t="e">
        <f>#REF!</f>
        <v>#REF!</v>
      </c>
      <c r="G12" s="36" t="e">
        <f>#REF!</f>
        <v>#REF!</v>
      </c>
      <c r="H12" s="36" t="e">
        <f>#REF!</f>
        <v>#REF!</v>
      </c>
      <c r="I12" s="36" t="e">
        <f>#REF!</f>
        <v>#REF!</v>
      </c>
      <c r="J12" s="46" t="e">
        <f t="shared" si="0"/>
        <v>#REF!</v>
      </c>
      <c r="K12" s="40" t="e">
        <f>#REF!</f>
        <v>#REF!</v>
      </c>
      <c r="L12" s="41" t="e">
        <f>#REF!</f>
        <v>#REF!</v>
      </c>
      <c r="M12" s="41" t="e">
        <f>#REF!</f>
        <v>#REF!</v>
      </c>
      <c r="N12" s="41" t="e">
        <f>#REF!</f>
        <v>#REF!</v>
      </c>
      <c r="O12" s="41" t="e">
        <f>#REF!</f>
        <v>#REF!</v>
      </c>
      <c r="P12" s="41" t="e">
        <f>#REF!</f>
        <v>#REF!</v>
      </c>
      <c r="Q12" s="41" t="e">
        <f>#REF!</f>
        <v>#REF!</v>
      </c>
      <c r="R12" s="41" t="e">
        <f>#REF!</f>
        <v>#REF!</v>
      </c>
      <c r="S12" s="42" t="e">
        <f t="shared" si="1"/>
        <v>#REF!</v>
      </c>
      <c r="T12" s="47" t="e">
        <f>SUM(K12:S12)</f>
        <v>#REF!</v>
      </c>
    </row>
    <row r="13" spans="1:20" ht="30" customHeight="1">
      <c r="A13" s="7" t="s">
        <v>20</v>
      </c>
      <c r="B13" s="2"/>
      <c r="C13" s="47" t="e">
        <f t="shared" si="3"/>
        <v>#REF!</v>
      </c>
      <c r="D13" s="36" t="e">
        <f>#REF!</f>
        <v>#REF!</v>
      </c>
      <c r="E13" s="36" t="e">
        <f>#REF!</f>
        <v>#REF!</v>
      </c>
      <c r="F13" s="36" t="e">
        <f>#REF!</f>
        <v>#REF!</v>
      </c>
      <c r="G13" s="36" t="e">
        <f>#REF!</f>
        <v>#REF!</v>
      </c>
      <c r="H13" s="36" t="e">
        <f>#REF!</f>
        <v>#REF!</v>
      </c>
      <c r="I13" s="36" t="e">
        <f>#REF!</f>
        <v>#REF!</v>
      </c>
      <c r="J13" s="46" t="e">
        <f t="shared" si="0"/>
        <v>#REF!</v>
      </c>
      <c r="K13" s="40" t="e">
        <f>#REF!</f>
        <v>#REF!</v>
      </c>
      <c r="L13" s="41" t="e">
        <f>#REF!</f>
        <v>#REF!</v>
      </c>
      <c r="M13" s="41" t="e">
        <f>#REF!</f>
        <v>#REF!</v>
      </c>
      <c r="N13" s="41" t="e">
        <f>#REF!</f>
        <v>#REF!</v>
      </c>
      <c r="O13" s="41" t="e">
        <f>#REF!</f>
        <v>#REF!</v>
      </c>
      <c r="P13" s="41" t="e">
        <f>#REF!</f>
        <v>#REF!</v>
      </c>
      <c r="Q13" s="41" t="e">
        <f>#REF!</f>
        <v>#REF!</v>
      </c>
      <c r="R13" s="41" t="e">
        <f>#REF!</f>
        <v>#REF!</v>
      </c>
      <c r="S13" s="42" t="e">
        <f t="shared" si="1"/>
        <v>#REF!</v>
      </c>
      <c r="T13" s="47" t="e">
        <f>SUM(K13:S13)</f>
        <v>#REF!</v>
      </c>
    </row>
    <row r="14" spans="1:20" ht="30" customHeight="1">
      <c r="A14" s="6" t="s">
        <v>21</v>
      </c>
      <c r="B14" s="2"/>
      <c r="C14" s="47" t="e">
        <f t="shared" si="3"/>
        <v>#REF!</v>
      </c>
      <c r="D14" s="36" t="e">
        <f>#REF!</f>
        <v>#REF!</v>
      </c>
      <c r="E14" s="36" t="e">
        <f>#REF!</f>
        <v>#REF!</v>
      </c>
      <c r="F14" s="36" t="e">
        <f>#REF!</f>
        <v>#REF!</v>
      </c>
      <c r="G14" s="36" t="e">
        <f>#REF!</f>
        <v>#REF!</v>
      </c>
      <c r="H14" s="36" t="e">
        <f>#REF!</f>
        <v>#REF!</v>
      </c>
      <c r="I14" s="36" t="e">
        <f>#REF!</f>
        <v>#REF!</v>
      </c>
      <c r="J14" s="46" t="e">
        <f t="shared" si="0"/>
        <v>#REF!</v>
      </c>
      <c r="K14" s="40" t="e">
        <f>#REF!</f>
        <v>#REF!</v>
      </c>
      <c r="L14" s="41" t="e">
        <f>#REF!</f>
        <v>#REF!</v>
      </c>
      <c r="M14" s="41" t="e">
        <f>#REF!</f>
        <v>#REF!</v>
      </c>
      <c r="N14" s="41" t="e">
        <f>#REF!</f>
        <v>#REF!</v>
      </c>
      <c r="O14" s="41" t="e">
        <f>#REF!</f>
        <v>#REF!</v>
      </c>
      <c r="P14" s="41" t="e">
        <f>#REF!</f>
        <v>#REF!</v>
      </c>
      <c r="Q14" s="41" t="e">
        <f>#REF!</f>
        <v>#REF!</v>
      </c>
      <c r="R14" s="41" t="e">
        <f>#REF!</f>
        <v>#REF!</v>
      </c>
      <c r="S14" s="42" t="e">
        <f t="shared" si="1"/>
        <v>#REF!</v>
      </c>
      <c r="T14" s="47" t="e">
        <f>SUM(K14:S14)</f>
        <v>#REF!</v>
      </c>
    </row>
    <row r="15" spans="1:20" ht="30" customHeight="1">
      <c r="A15" s="6" t="s">
        <v>97</v>
      </c>
      <c r="B15" s="2"/>
      <c r="C15" s="47" t="e">
        <f t="shared" si="3"/>
        <v>#REF!</v>
      </c>
      <c r="D15" s="36" t="e">
        <f>#REF!</f>
        <v>#REF!</v>
      </c>
      <c r="E15" s="36" t="e">
        <f>#REF!</f>
        <v>#REF!</v>
      </c>
      <c r="F15" s="36" t="e">
        <f>#REF!</f>
        <v>#REF!</v>
      </c>
      <c r="G15" s="36" t="e">
        <f>#REF!</f>
        <v>#REF!</v>
      </c>
      <c r="H15" s="36" t="e">
        <f>#REF!</f>
        <v>#REF!</v>
      </c>
      <c r="I15" s="36" t="e">
        <f>#REF!</f>
        <v>#REF!</v>
      </c>
      <c r="J15" s="46" t="e">
        <f t="shared" si="0"/>
        <v>#REF!</v>
      </c>
      <c r="K15" s="40" t="e">
        <f>#REF!</f>
        <v>#REF!</v>
      </c>
      <c r="L15" s="41" t="e">
        <f>#REF!</f>
        <v>#REF!</v>
      </c>
      <c r="M15" s="41" t="e">
        <f>#REF!</f>
        <v>#REF!</v>
      </c>
      <c r="N15" s="41" t="e">
        <f>#REF!</f>
        <v>#REF!</v>
      </c>
      <c r="O15" s="41" t="e">
        <f>#REF!</f>
        <v>#REF!</v>
      </c>
      <c r="P15" s="41" t="e">
        <f>#REF!</f>
        <v>#REF!</v>
      </c>
      <c r="Q15" s="41" t="e">
        <f>#REF!</f>
        <v>#REF!</v>
      </c>
      <c r="R15" s="41" t="e">
        <f>#REF!</f>
        <v>#REF!</v>
      </c>
      <c r="S15" s="42" t="e">
        <f t="shared" si="1"/>
        <v>#REF!</v>
      </c>
      <c r="T15" s="47" t="e">
        <f>SUM(K15:S15)</f>
        <v>#REF!</v>
      </c>
    </row>
    <row r="16" spans="1:20" ht="37.5" customHeight="1">
      <c r="A16" s="66" t="s">
        <v>98</v>
      </c>
      <c r="B16" s="2" t="s">
        <v>99</v>
      </c>
      <c r="C16" s="47">
        <f>C4</f>
        <v>26540</v>
      </c>
      <c r="D16" s="48" t="e">
        <f aca="true" t="shared" si="4" ref="D16:I16">SUM(D4:D15)</f>
        <v>#REF!</v>
      </c>
      <c r="E16" s="48" t="e">
        <f t="shared" si="4"/>
        <v>#REF!</v>
      </c>
      <c r="F16" s="48" t="e">
        <f t="shared" si="4"/>
        <v>#REF!</v>
      </c>
      <c r="G16" s="48" t="e">
        <f t="shared" si="4"/>
        <v>#REF!</v>
      </c>
      <c r="H16" s="48" t="e">
        <f t="shared" si="4"/>
        <v>#REF!</v>
      </c>
      <c r="I16" s="48" t="e">
        <f t="shared" si="4"/>
        <v>#REF!</v>
      </c>
      <c r="J16" s="49" t="e">
        <f t="shared" si="0"/>
        <v>#REF!</v>
      </c>
      <c r="K16" s="50" t="e">
        <f>SUM(K4:K15)</f>
        <v>#REF!</v>
      </c>
      <c r="L16" s="47" t="e">
        <f aca="true" t="shared" si="5" ref="L16:R16">SUM(L4:L15)</f>
        <v>#REF!</v>
      </c>
      <c r="M16" s="47" t="e">
        <f t="shared" si="5"/>
        <v>#REF!</v>
      </c>
      <c r="N16" s="47" t="e">
        <f t="shared" si="5"/>
        <v>#REF!</v>
      </c>
      <c r="O16" s="47" t="e">
        <f t="shared" si="5"/>
        <v>#REF!</v>
      </c>
      <c r="P16" s="47" t="e">
        <f t="shared" si="5"/>
        <v>#REF!</v>
      </c>
      <c r="Q16" s="47" t="e">
        <f t="shared" si="5"/>
        <v>#REF!</v>
      </c>
      <c r="R16" s="47" t="e">
        <f t="shared" si="5"/>
        <v>#REF!</v>
      </c>
      <c r="S16" s="47" t="e">
        <f>S15</f>
        <v>#REF!</v>
      </c>
      <c r="T16" s="47" t="e">
        <f>SUM(K16:S16)</f>
        <v>#REF!</v>
      </c>
    </row>
    <row r="17" spans="1:20" ht="42" customHeight="1">
      <c r="A17" s="61"/>
      <c r="B17" s="4" t="s">
        <v>100</v>
      </c>
      <c r="C17" s="51" t="e">
        <f>C16/J16</f>
        <v>#REF!</v>
      </c>
      <c r="D17" s="51" t="e">
        <f>D16/J16</f>
        <v>#REF!</v>
      </c>
      <c r="E17" s="51" t="e">
        <f>E16/J16</f>
        <v>#REF!</v>
      </c>
      <c r="F17" s="51" t="e">
        <f>F16/J16</f>
        <v>#REF!</v>
      </c>
      <c r="G17" s="51" t="e">
        <f>G16/J16</f>
        <v>#REF!</v>
      </c>
      <c r="H17" s="51" t="e">
        <f>H16/J16</f>
        <v>#REF!</v>
      </c>
      <c r="I17" s="51" t="e">
        <f>I16/J16</f>
        <v>#REF!</v>
      </c>
      <c r="J17" s="51" t="e">
        <f>(C16+D16+E16+F16+G16+H16+I16)/J16</f>
        <v>#REF!</v>
      </c>
      <c r="K17" s="52" t="e">
        <f>K16/($T$16-$S$16-$O$16)</f>
        <v>#REF!</v>
      </c>
      <c r="L17" s="52" t="e">
        <f aca="true" t="shared" si="6" ref="L17:R17">L16/($T$16-$S$16-$O$16)</f>
        <v>#REF!</v>
      </c>
      <c r="M17" s="52" t="e">
        <f t="shared" si="6"/>
        <v>#REF!</v>
      </c>
      <c r="N17" s="52" t="e">
        <f t="shared" si="6"/>
        <v>#REF!</v>
      </c>
      <c r="O17" s="52" t="e">
        <f t="shared" si="6"/>
        <v>#REF!</v>
      </c>
      <c r="P17" s="52" t="e">
        <f t="shared" si="6"/>
        <v>#REF!</v>
      </c>
      <c r="Q17" s="52" t="e">
        <f t="shared" si="6"/>
        <v>#REF!</v>
      </c>
      <c r="R17" s="52" t="e">
        <f t="shared" si="6"/>
        <v>#REF!</v>
      </c>
      <c r="S17" s="53" t="s">
        <v>22</v>
      </c>
      <c r="T17" s="51" t="e">
        <f>(K16+L16+M16+N16+P16+Q16+R16)/(T16-S16-O16)</f>
        <v>#REF!</v>
      </c>
    </row>
    <row r="18" spans="1:20" ht="55.5" customHeight="1">
      <c r="A18" s="8" t="s">
        <v>101</v>
      </c>
      <c r="B18" s="67" t="s">
        <v>114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1:20" ht="44.25" customHeight="1">
      <c r="A19" s="58" t="s">
        <v>102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137.25" customHeight="1">
      <c r="A20" s="59" t="s">
        <v>105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</sheetData>
  <mergeCells count="9">
    <mergeCell ref="A1:V1"/>
    <mergeCell ref="A19:T19"/>
    <mergeCell ref="A20:T20"/>
    <mergeCell ref="A2:A3"/>
    <mergeCell ref="B2:B3"/>
    <mergeCell ref="C2:J2"/>
    <mergeCell ref="K2:T2"/>
    <mergeCell ref="A16:A17"/>
    <mergeCell ref="B18:T18"/>
  </mergeCells>
  <printOptions horizontalCentered="1"/>
  <pageMargins left="0.56" right="0.15748031496062992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1">
      <selection activeCell="B18" sqref="B18:H18"/>
    </sheetView>
  </sheetViews>
  <sheetFormatPr defaultColWidth="9.00390625" defaultRowHeight="16.5"/>
  <cols>
    <col min="1" max="1" width="13.875" style="10" customWidth="1"/>
    <col min="2" max="2" width="12.625" style="24" customWidth="1"/>
    <col min="3" max="3" width="42.375" style="10" customWidth="1"/>
    <col min="4" max="4" width="14.875" style="10" customWidth="1"/>
    <col min="5" max="5" width="13.625" style="24" customWidth="1"/>
    <col min="6" max="6" width="12.625" style="24" customWidth="1"/>
    <col min="7" max="7" width="13.25390625" style="24" customWidth="1"/>
    <col min="8" max="8" width="12.625" style="10" customWidth="1"/>
    <col min="9" max="16384" width="8.875" style="10" customWidth="1"/>
  </cols>
  <sheetData>
    <row r="1" spans="1:8" ht="26.25" thickBot="1">
      <c r="A1" s="75" t="s">
        <v>115</v>
      </c>
      <c r="B1" s="75"/>
      <c r="C1" s="75"/>
      <c r="D1" s="75"/>
      <c r="E1" s="75"/>
      <c r="F1" s="75"/>
      <c r="G1" s="75"/>
      <c r="H1" s="75"/>
    </row>
    <row r="2" spans="1:8" ht="25.5" customHeight="1">
      <c r="A2" s="76" t="s">
        <v>1</v>
      </c>
      <c r="B2" s="77"/>
      <c r="C2" s="77"/>
      <c r="D2" s="77" t="s">
        <v>2</v>
      </c>
      <c r="E2" s="77"/>
      <c r="F2" s="77"/>
      <c r="G2" s="77" t="s">
        <v>0</v>
      </c>
      <c r="H2" s="80"/>
    </row>
    <row r="3" spans="1:8" ht="25.5" customHeight="1">
      <c r="A3" s="11" t="s">
        <v>23</v>
      </c>
      <c r="B3" s="22" t="s">
        <v>24</v>
      </c>
      <c r="C3" s="12" t="s">
        <v>25</v>
      </c>
      <c r="D3" s="12" t="s">
        <v>26</v>
      </c>
      <c r="E3" s="22" t="s">
        <v>27</v>
      </c>
      <c r="F3" s="22" t="s">
        <v>10</v>
      </c>
      <c r="G3" s="22" t="s">
        <v>27</v>
      </c>
      <c r="H3" s="13" t="s">
        <v>10</v>
      </c>
    </row>
    <row r="4" spans="1:8" ht="25.5" customHeight="1">
      <c r="A4" s="11" t="s">
        <v>11</v>
      </c>
      <c r="B4" s="23">
        <f>'[2]9'!$F$4</f>
        <v>26540</v>
      </c>
      <c r="C4" s="78" t="s">
        <v>121</v>
      </c>
      <c r="D4" s="29" t="s">
        <v>28</v>
      </c>
      <c r="E4" s="23">
        <f>'[2]9'!$G$56</f>
        <v>0</v>
      </c>
      <c r="F4" s="26">
        <f>IF(E4=0,"",ROUND(E4/$E$15*100,2))</f>
      </c>
      <c r="G4" s="23">
        <f>'[2]9'!$G$57</f>
        <v>0</v>
      </c>
      <c r="H4" s="20">
        <f>IF(G4=0,"",ROUND(G4/$G$15*100,2))</f>
      </c>
    </row>
    <row r="5" spans="1:8" ht="25.5" customHeight="1">
      <c r="A5" s="11" t="s">
        <v>12</v>
      </c>
      <c r="B5" s="23">
        <f>'[2]9'!$F$60</f>
        <v>7370</v>
      </c>
      <c r="C5" s="78"/>
      <c r="D5" s="29" t="s">
        <v>74</v>
      </c>
      <c r="E5" s="23">
        <f>'[2]9'!$H$56</f>
        <v>0</v>
      </c>
      <c r="F5" s="26">
        <f aca="true" t="shared" si="0" ref="F5:F15">IF(E5=0,"",ROUND(E5/$E$15*100,2))</f>
      </c>
      <c r="G5" s="23">
        <f>'[2]9'!$H$57</f>
        <v>0</v>
      </c>
      <c r="H5" s="20">
        <f aca="true" t="shared" si="1" ref="H5:H15">IF(G5=0,"",ROUND(G5/$G$15*100,2))</f>
      </c>
    </row>
    <row r="6" spans="1:8" ht="29.25" customHeight="1">
      <c r="A6" s="54" t="s">
        <v>13</v>
      </c>
      <c r="B6" s="23"/>
      <c r="C6" s="78"/>
      <c r="D6" s="29" t="s">
        <v>29</v>
      </c>
      <c r="E6" s="23">
        <f>'[2]9'!$I$56</f>
        <v>0</v>
      </c>
      <c r="F6" s="26">
        <f t="shared" si="0"/>
      </c>
      <c r="G6" s="23">
        <f>'[2]9'!$I$57</f>
        <v>0</v>
      </c>
      <c r="H6" s="20">
        <f t="shared" si="1"/>
      </c>
    </row>
    <row r="7" spans="1:8" ht="25.5" customHeight="1">
      <c r="A7" s="54" t="s">
        <v>107</v>
      </c>
      <c r="B7" s="23">
        <f>'[2]9'!$G$60</f>
        <v>0</v>
      </c>
      <c r="C7" s="78"/>
      <c r="D7" s="29" t="s">
        <v>3</v>
      </c>
      <c r="E7" s="23">
        <f>'[2]9'!$J$56</f>
        <v>0</v>
      </c>
      <c r="F7" s="26">
        <f t="shared" si="0"/>
      </c>
      <c r="G7" s="23">
        <f>'[2]9'!$J$57</f>
        <v>0</v>
      </c>
      <c r="H7" s="20">
        <f t="shared" si="1"/>
      </c>
    </row>
    <row r="8" spans="1:8" ht="25.5" customHeight="1">
      <c r="A8" s="54" t="s">
        <v>108</v>
      </c>
      <c r="B8" s="23">
        <f>'[2]9'!$J$60</f>
        <v>0</v>
      </c>
      <c r="C8" s="78"/>
      <c r="D8" s="29" t="s">
        <v>4</v>
      </c>
      <c r="E8" s="23">
        <f>'[2]9'!$K$56</f>
        <v>3256</v>
      </c>
      <c r="F8" s="26">
        <f t="shared" si="0"/>
        <v>32.57</v>
      </c>
      <c r="G8" s="23">
        <f>'[2]9'!$K$57</f>
        <v>3256</v>
      </c>
      <c r="H8" s="20">
        <f t="shared" si="1"/>
        <v>32.57</v>
      </c>
    </row>
    <row r="9" spans="1:8" ht="25.5" customHeight="1">
      <c r="A9" s="54" t="s">
        <v>109</v>
      </c>
      <c r="B9" s="23">
        <f>'[2]9'!$I$60</f>
        <v>0</v>
      </c>
      <c r="C9" s="78"/>
      <c r="D9" s="29" t="s">
        <v>30</v>
      </c>
      <c r="E9" s="23">
        <f>'[2]9'!$L$56</f>
        <v>0</v>
      </c>
      <c r="F9" s="26">
        <f t="shared" si="0"/>
      </c>
      <c r="G9" s="23">
        <f>'[2]9'!$L$56</f>
        <v>0</v>
      </c>
      <c r="H9" s="20">
        <f t="shared" si="1"/>
      </c>
    </row>
    <row r="10" spans="1:8" ht="25.5" customHeight="1">
      <c r="A10" s="11" t="s">
        <v>31</v>
      </c>
      <c r="B10" s="23">
        <f>'[2]9'!$M$60</f>
        <v>7022</v>
      </c>
      <c r="C10" s="78"/>
      <c r="D10" s="29" t="s">
        <v>5</v>
      </c>
      <c r="E10" s="23">
        <f>'[2]9'!$M$56</f>
        <v>0</v>
      </c>
      <c r="F10" s="26">
        <f t="shared" si="0"/>
      </c>
      <c r="G10" s="23">
        <f>'[2]9'!$M$57</f>
        <v>0</v>
      </c>
      <c r="H10" s="20">
        <f t="shared" si="1"/>
      </c>
    </row>
    <row r="11" spans="1:8" ht="25.5" customHeight="1">
      <c r="A11" s="56"/>
      <c r="B11" s="23"/>
      <c r="C11" s="78"/>
      <c r="D11" s="29"/>
      <c r="E11" s="23"/>
      <c r="F11" s="26"/>
      <c r="G11" s="23"/>
      <c r="H11" s="20"/>
    </row>
    <row r="12" spans="1:8" ht="25.5" customHeight="1">
      <c r="A12" s="28"/>
      <c r="B12" s="23"/>
      <c r="C12" s="79"/>
      <c r="D12" s="29" t="s">
        <v>6</v>
      </c>
      <c r="E12" s="23">
        <f>'[2]9'!$N$56</f>
        <v>6740</v>
      </c>
      <c r="F12" s="26">
        <f t="shared" si="0"/>
        <v>67.43</v>
      </c>
      <c r="G12" s="23">
        <f>'[2]9'!$N$57</f>
        <v>6740</v>
      </c>
      <c r="H12" s="20">
        <f t="shared" si="1"/>
        <v>67.43</v>
      </c>
    </row>
    <row r="13" spans="1:8" ht="25.5" customHeight="1">
      <c r="A13" s="28"/>
      <c r="B13" s="23"/>
      <c r="C13" s="69" t="s">
        <v>123</v>
      </c>
      <c r="D13" s="30"/>
      <c r="E13" s="23"/>
      <c r="F13" s="26"/>
      <c r="G13" s="23"/>
      <c r="H13" s="20"/>
    </row>
    <row r="14" spans="1:8" ht="25.5" customHeight="1">
      <c r="A14" s="11"/>
      <c r="B14" s="23"/>
      <c r="C14" s="70"/>
      <c r="D14" s="12"/>
      <c r="E14" s="23"/>
      <c r="F14" s="26">
        <f t="shared" si="0"/>
      </c>
      <c r="G14" s="23"/>
      <c r="H14" s="20"/>
    </row>
    <row r="15" spans="1:8" ht="25.5" customHeight="1">
      <c r="A15" s="11"/>
      <c r="B15" s="23"/>
      <c r="C15" s="70"/>
      <c r="D15" s="12" t="s">
        <v>14</v>
      </c>
      <c r="E15" s="23">
        <f>SUM(E4:E14)</f>
        <v>9996</v>
      </c>
      <c r="F15" s="26">
        <f t="shared" si="0"/>
        <v>100</v>
      </c>
      <c r="G15" s="23">
        <f>SUM(G4:G13)</f>
        <v>9996</v>
      </c>
      <c r="H15" s="20">
        <f t="shared" si="1"/>
        <v>100</v>
      </c>
    </row>
    <row r="16" spans="1:8" ht="25.5" customHeight="1">
      <c r="A16" s="11" t="s">
        <v>7</v>
      </c>
      <c r="B16" s="23">
        <f>SUM(B5:B13)</f>
        <v>14392</v>
      </c>
      <c r="C16" s="70"/>
      <c r="D16" s="12" t="s">
        <v>8</v>
      </c>
      <c r="E16" s="23">
        <f>B17-E15</f>
        <v>30936</v>
      </c>
      <c r="F16" s="25"/>
      <c r="G16" s="23"/>
      <c r="H16" s="21"/>
    </row>
    <row r="17" spans="1:8" ht="25.5" customHeight="1">
      <c r="A17" s="11" t="s">
        <v>9</v>
      </c>
      <c r="B17" s="23">
        <f>B16+B4</f>
        <v>40932</v>
      </c>
      <c r="C17" s="70"/>
      <c r="D17" s="12" t="s">
        <v>9</v>
      </c>
      <c r="E17" s="23">
        <f>E15+E16</f>
        <v>40932</v>
      </c>
      <c r="F17" s="25"/>
      <c r="G17" s="23"/>
      <c r="H17" s="20"/>
    </row>
    <row r="18" spans="1:8" ht="43.5" customHeight="1" thickBot="1">
      <c r="A18" s="14" t="s">
        <v>32</v>
      </c>
      <c r="B18" s="71" t="s">
        <v>75</v>
      </c>
      <c r="C18" s="72"/>
      <c r="D18" s="72"/>
      <c r="E18" s="72"/>
      <c r="F18" s="72"/>
      <c r="G18" s="72"/>
      <c r="H18" s="73"/>
    </row>
    <row r="19" spans="1:8" ht="27" customHeight="1">
      <c r="A19" s="74" t="s">
        <v>33</v>
      </c>
      <c r="B19" s="74"/>
      <c r="C19" s="74"/>
      <c r="D19" s="74"/>
      <c r="E19" s="74"/>
      <c r="F19" s="74"/>
      <c r="G19" s="74"/>
      <c r="H19" s="74"/>
    </row>
  </sheetData>
  <mergeCells count="8">
    <mergeCell ref="C13:C17"/>
    <mergeCell ref="B18:H18"/>
    <mergeCell ref="A19:H19"/>
    <mergeCell ref="A1:H1"/>
    <mergeCell ref="A2:C2"/>
    <mergeCell ref="D2:F2"/>
    <mergeCell ref="C4:C12"/>
    <mergeCell ref="G2:H2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1">
      <selection activeCell="C4" sqref="C4:C17"/>
    </sheetView>
  </sheetViews>
  <sheetFormatPr defaultColWidth="9.00390625" defaultRowHeight="16.5"/>
  <cols>
    <col min="1" max="1" width="13.875" style="10" customWidth="1"/>
    <col min="2" max="2" width="12.625" style="17" customWidth="1"/>
    <col min="3" max="3" width="42.375" style="10" customWidth="1"/>
    <col min="4" max="4" width="14.875" style="10" customWidth="1"/>
    <col min="5" max="5" width="13.625" style="10" customWidth="1"/>
    <col min="6" max="6" width="12.625" style="10" customWidth="1"/>
    <col min="7" max="7" width="13.25390625" style="10" customWidth="1"/>
    <col min="8" max="8" width="12.625" style="10" customWidth="1"/>
    <col min="9" max="16384" width="8.875" style="10" customWidth="1"/>
  </cols>
  <sheetData>
    <row r="1" spans="1:8" ht="26.25" thickBot="1">
      <c r="A1" s="75" t="s">
        <v>116</v>
      </c>
      <c r="B1" s="75"/>
      <c r="C1" s="75"/>
      <c r="D1" s="75"/>
      <c r="E1" s="75"/>
      <c r="F1" s="75"/>
      <c r="G1" s="75"/>
      <c r="H1" s="75"/>
    </row>
    <row r="2" spans="1:8" ht="25.5" customHeight="1">
      <c r="A2" s="76" t="s">
        <v>34</v>
      </c>
      <c r="B2" s="77"/>
      <c r="C2" s="77"/>
      <c r="D2" s="77" t="s">
        <v>35</v>
      </c>
      <c r="E2" s="77"/>
      <c r="F2" s="77"/>
      <c r="G2" s="77" t="s">
        <v>0</v>
      </c>
      <c r="H2" s="80"/>
    </row>
    <row r="3" spans="1:8" ht="25.5" customHeight="1">
      <c r="A3" s="11" t="s">
        <v>36</v>
      </c>
      <c r="B3" s="15" t="s">
        <v>37</v>
      </c>
      <c r="C3" s="12" t="s">
        <v>38</v>
      </c>
      <c r="D3" s="12" t="s">
        <v>39</v>
      </c>
      <c r="E3" s="12" t="s">
        <v>40</v>
      </c>
      <c r="F3" s="12" t="s">
        <v>41</v>
      </c>
      <c r="G3" s="12" t="s">
        <v>40</v>
      </c>
      <c r="H3" s="13" t="s">
        <v>41</v>
      </c>
    </row>
    <row r="4" spans="1:8" ht="25.5" customHeight="1">
      <c r="A4" s="11" t="s">
        <v>11</v>
      </c>
      <c r="B4" s="23">
        <f>9!E16</f>
        <v>30936</v>
      </c>
      <c r="C4" s="78" t="s">
        <v>121</v>
      </c>
      <c r="D4" s="29" t="s">
        <v>28</v>
      </c>
      <c r="E4" s="23">
        <f>'[2]10'!$G$45</f>
        <v>910</v>
      </c>
      <c r="F4" s="26">
        <f>IF(E4=0,"",ROUND(E4/$E$15*100,2))</f>
        <v>1.88</v>
      </c>
      <c r="G4" s="23">
        <f>'[2]10'!$G$46</f>
        <v>910</v>
      </c>
      <c r="H4" s="20">
        <f>IF(G4=0,"",ROUND(G4/$G$15*100,2))</f>
        <v>1.56</v>
      </c>
    </row>
    <row r="5" spans="1:8" ht="25.5" customHeight="1">
      <c r="A5" s="11" t="s">
        <v>12</v>
      </c>
      <c r="B5" s="23">
        <f>'[2]10'!$F$49</f>
        <v>42880</v>
      </c>
      <c r="C5" s="78"/>
      <c r="D5" s="29" t="s">
        <v>74</v>
      </c>
      <c r="E5" s="23">
        <f>'[2]10'!$H$45</f>
        <v>23118</v>
      </c>
      <c r="F5" s="26">
        <f aca="true" t="shared" si="0" ref="F5:F15">IF(E5=0,"",ROUND(E5/$E$15*100,2))</f>
        <v>47.68</v>
      </c>
      <c r="G5" s="23">
        <f>'[2]10'!$H$46</f>
        <v>23118</v>
      </c>
      <c r="H5" s="20">
        <f aca="true" t="shared" si="1" ref="H5:H15">IF(G5=0,"",ROUND(G5/$G$15*100,2))</f>
        <v>39.53</v>
      </c>
    </row>
    <row r="6" spans="1:8" ht="29.25" customHeight="1">
      <c r="A6" s="54" t="s">
        <v>13</v>
      </c>
      <c r="B6" s="23"/>
      <c r="C6" s="78"/>
      <c r="D6" s="29" t="s">
        <v>29</v>
      </c>
      <c r="E6" s="23">
        <f>'[2]10'!$I$45</f>
        <v>0</v>
      </c>
      <c r="F6" s="26">
        <f t="shared" si="0"/>
      </c>
      <c r="G6" s="23">
        <f>'[2]10'!$I$46</f>
        <v>0</v>
      </c>
      <c r="H6" s="20">
        <f t="shared" si="1"/>
      </c>
    </row>
    <row r="7" spans="1:8" ht="25.5" customHeight="1">
      <c r="A7" s="54" t="s">
        <v>107</v>
      </c>
      <c r="B7" s="23">
        <f>'[2]10'!$G$49</f>
        <v>0</v>
      </c>
      <c r="C7" s="78"/>
      <c r="D7" s="29" t="s">
        <v>3</v>
      </c>
      <c r="E7" s="23">
        <f>'[2]10'!$J$45</f>
        <v>0</v>
      </c>
      <c r="F7" s="26">
        <f t="shared" si="0"/>
      </c>
      <c r="G7" s="23">
        <f>'[2]10'!$J$46</f>
        <v>0</v>
      </c>
      <c r="H7" s="20">
        <f t="shared" si="1"/>
      </c>
    </row>
    <row r="8" spans="1:8" ht="25.5" customHeight="1">
      <c r="A8" s="54" t="s">
        <v>108</v>
      </c>
      <c r="B8" s="23">
        <f>'[2]10'!$J$49</f>
        <v>0</v>
      </c>
      <c r="C8" s="78"/>
      <c r="D8" s="29" t="s">
        <v>4</v>
      </c>
      <c r="E8" s="23">
        <f>'[2]10'!$K$45</f>
        <v>18271</v>
      </c>
      <c r="F8" s="26">
        <f t="shared" si="0"/>
        <v>37.68</v>
      </c>
      <c r="G8" s="23">
        <f>'[2]10'!$K$46</f>
        <v>21527</v>
      </c>
      <c r="H8" s="20">
        <f t="shared" si="1"/>
        <v>36.81</v>
      </c>
    </row>
    <row r="9" spans="1:8" ht="25.5" customHeight="1">
      <c r="A9" s="54" t="s">
        <v>109</v>
      </c>
      <c r="B9" s="23">
        <f>'[2]10'!$I$49</f>
        <v>0</v>
      </c>
      <c r="C9" s="78"/>
      <c r="D9" s="29" t="s">
        <v>30</v>
      </c>
      <c r="E9" s="23">
        <f>'[2]10'!$L$45</f>
        <v>1740</v>
      </c>
      <c r="F9" s="26">
        <f t="shared" si="0"/>
        <v>3.59</v>
      </c>
      <c r="G9" s="23">
        <f>'[2]10'!$L$46</f>
        <v>1740</v>
      </c>
      <c r="H9" s="20">
        <f t="shared" si="1"/>
        <v>2.98</v>
      </c>
    </row>
    <row r="10" spans="1:8" ht="25.5" customHeight="1">
      <c r="A10" s="11" t="s">
        <v>31</v>
      </c>
      <c r="B10" s="23">
        <v>0</v>
      </c>
      <c r="C10" s="78"/>
      <c r="D10" s="29" t="s">
        <v>5</v>
      </c>
      <c r="E10" s="23">
        <f>'[2]10'!$M$45</f>
        <v>1900</v>
      </c>
      <c r="F10" s="26">
        <f t="shared" si="0"/>
        <v>3.92</v>
      </c>
      <c r="G10" s="23">
        <f>'[2]10'!$M$46</f>
        <v>1900</v>
      </c>
      <c r="H10" s="20">
        <f t="shared" si="1"/>
        <v>3.25</v>
      </c>
    </row>
    <row r="11" spans="1:8" ht="25.5" customHeight="1">
      <c r="A11" s="56"/>
      <c r="B11" s="23">
        <f>'[2]10'!$K$49</f>
        <v>0</v>
      </c>
      <c r="C11" s="78"/>
      <c r="D11" s="29"/>
      <c r="E11" s="23"/>
      <c r="F11" s="26"/>
      <c r="G11" s="23"/>
      <c r="H11" s="20"/>
    </row>
    <row r="12" spans="1:8" ht="25.5" customHeight="1">
      <c r="A12" s="28"/>
      <c r="B12" s="23">
        <f>'[2]10'!$M$49</f>
        <v>0</v>
      </c>
      <c r="C12" s="79"/>
      <c r="D12" s="29" t="s">
        <v>6</v>
      </c>
      <c r="E12" s="23">
        <f>'[2]10'!$N$45</f>
        <v>2549</v>
      </c>
      <c r="F12" s="26">
        <f t="shared" si="0"/>
        <v>5.26</v>
      </c>
      <c r="G12" s="23">
        <f>'[2]10'!$N$46</f>
        <v>9289</v>
      </c>
      <c r="H12" s="20">
        <f t="shared" si="1"/>
        <v>15.88</v>
      </c>
    </row>
    <row r="13" spans="1:8" ht="25.5" customHeight="1">
      <c r="A13" s="28"/>
      <c r="B13" s="23">
        <f>'[2]10'!$L$49</f>
        <v>0</v>
      </c>
      <c r="C13" s="69" t="s">
        <v>122</v>
      </c>
      <c r="D13" s="30"/>
      <c r="E13" s="23"/>
      <c r="F13" s="26"/>
      <c r="G13" s="23"/>
      <c r="H13" s="20"/>
    </row>
    <row r="14" spans="1:8" ht="25.5" customHeight="1">
      <c r="A14" s="11"/>
      <c r="B14" s="23"/>
      <c r="C14" s="70"/>
      <c r="D14" s="12"/>
      <c r="E14" s="23"/>
      <c r="F14" s="26">
        <f t="shared" si="0"/>
      </c>
      <c r="G14" s="23"/>
      <c r="H14" s="20"/>
    </row>
    <row r="15" spans="1:8" ht="25.5" customHeight="1">
      <c r="A15" s="11"/>
      <c r="B15" s="23"/>
      <c r="C15" s="70"/>
      <c r="D15" s="12" t="s">
        <v>14</v>
      </c>
      <c r="E15" s="23">
        <f>SUM(E4:E14)</f>
        <v>48488</v>
      </c>
      <c r="F15" s="26">
        <f t="shared" si="0"/>
        <v>100</v>
      </c>
      <c r="G15" s="23">
        <f>SUM(G4:G13)</f>
        <v>58484</v>
      </c>
      <c r="H15" s="20">
        <f t="shared" si="1"/>
        <v>100</v>
      </c>
    </row>
    <row r="16" spans="1:8" ht="25.5" customHeight="1">
      <c r="A16" s="11" t="s">
        <v>7</v>
      </c>
      <c r="B16" s="23">
        <f>SUM(B5:B13)</f>
        <v>42880</v>
      </c>
      <c r="C16" s="70"/>
      <c r="D16" s="12" t="s">
        <v>8</v>
      </c>
      <c r="E16" s="23">
        <f>B17-E15</f>
        <v>25328</v>
      </c>
      <c r="F16" s="25"/>
      <c r="G16" s="23"/>
      <c r="H16" s="21"/>
    </row>
    <row r="17" spans="1:8" ht="25.5" customHeight="1">
      <c r="A17" s="11" t="s">
        <v>9</v>
      </c>
      <c r="B17" s="23">
        <f>B16+B4</f>
        <v>73816</v>
      </c>
      <c r="C17" s="70"/>
      <c r="D17" s="12" t="s">
        <v>9</v>
      </c>
      <c r="E17" s="23">
        <f>E15+E16</f>
        <v>73816</v>
      </c>
      <c r="F17" s="25"/>
      <c r="G17" s="23"/>
      <c r="H17" s="20"/>
    </row>
    <row r="18" spans="1:8" ht="43.5" customHeight="1" thickBot="1">
      <c r="A18" s="14" t="s">
        <v>52</v>
      </c>
      <c r="B18" s="71" t="s">
        <v>75</v>
      </c>
      <c r="C18" s="72"/>
      <c r="D18" s="72"/>
      <c r="E18" s="72"/>
      <c r="F18" s="72"/>
      <c r="G18" s="72"/>
      <c r="H18" s="73"/>
    </row>
    <row r="19" spans="1:8" ht="27" customHeight="1">
      <c r="A19" s="74" t="s">
        <v>53</v>
      </c>
      <c r="B19" s="74"/>
      <c r="C19" s="74"/>
      <c r="D19" s="74"/>
      <c r="E19" s="74"/>
      <c r="F19" s="74"/>
      <c r="G19" s="74"/>
      <c r="H19" s="74"/>
    </row>
  </sheetData>
  <mergeCells count="8">
    <mergeCell ref="C13:C17"/>
    <mergeCell ref="B18:H18"/>
    <mergeCell ref="A19:H19"/>
    <mergeCell ref="A1:H1"/>
    <mergeCell ref="A2:C2"/>
    <mergeCell ref="D2:F2"/>
    <mergeCell ref="C4:C12"/>
    <mergeCell ref="G2:H2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1">
      <selection activeCell="C13" sqref="C13:C17"/>
    </sheetView>
  </sheetViews>
  <sheetFormatPr defaultColWidth="9.00390625" defaultRowHeight="16.5"/>
  <cols>
    <col min="1" max="1" width="13.875" style="10" customWidth="1"/>
    <col min="2" max="2" width="12.625" style="17" customWidth="1"/>
    <col min="3" max="3" width="42.375" style="10" customWidth="1"/>
    <col min="4" max="4" width="14.875" style="10" customWidth="1"/>
    <col min="5" max="5" width="13.625" style="10" customWidth="1"/>
    <col min="6" max="6" width="12.625" style="10" customWidth="1"/>
    <col min="7" max="7" width="13.25390625" style="10" customWidth="1"/>
    <col min="8" max="8" width="12.625" style="10" customWidth="1"/>
    <col min="9" max="16384" width="8.875" style="10" customWidth="1"/>
  </cols>
  <sheetData>
    <row r="1" spans="1:8" ht="26.25" thickBot="1">
      <c r="A1" s="75" t="s">
        <v>117</v>
      </c>
      <c r="B1" s="75"/>
      <c r="C1" s="75"/>
      <c r="D1" s="75"/>
      <c r="E1" s="75"/>
      <c r="F1" s="75"/>
      <c r="G1" s="75"/>
      <c r="H1" s="75"/>
    </row>
    <row r="2" spans="1:8" ht="25.5" customHeight="1">
      <c r="A2" s="76" t="s">
        <v>34</v>
      </c>
      <c r="B2" s="77"/>
      <c r="C2" s="77"/>
      <c r="D2" s="77" t="s">
        <v>35</v>
      </c>
      <c r="E2" s="77"/>
      <c r="F2" s="77"/>
      <c r="G2" s="77" t="s">
        <v>0</v>
      </c>
      <c r="H2" s="80"/>
    </row>
    <row r="3" spans="1:8" ht="25.5" customHeight="1">
      <c r="A3" s="11" t="s">
        <v>36</v>
      </c>
      <c r="B3" s="15" t="s">
        <v>37</v>
      </c>
      <c r="C3" s="12" t="s">
        <v>38</v>
      </c>
      <c r="D3" s="12" t="s">
        <v>39</v>
      </c>
      <c r="E3" s="12" t="s">
        <v>40</v>
      </c>
      <c r="F3" s="12" t="s">
        <v>41</v>
      </c>
      <c r="G3" s="12" t="s">
        <v>40</v>
      </c>
      <c r="H3" s="13" t="s">
        <v>41</v>
      </c>
    </row>
    <row r="4" spans="1:8" ht="25.5" customHeight="1">
      <c r="A4" s="11" t="s">
        <v>11</v>
      </c>
      <c r="B4" s="16">
        <f>'10'!E16</f>
        <v>25328</v>
      </c>
      <c r="C4" s="78" t="s">
        <v>124</v>
      </c>
      <c r="D4" s="29" t="s">
        <v>42</v>
      </c>
      <c r="E4" s="23">
        <f>'[2]11'!$G$45</f>
        <v>3038</v>
      </c>
      <c r="F4" s="26">
        <f aca="true" t="shared" si="0" ref="F4:F15">IF(E4=0,"",ROUND(E4/$E$15*100,2))</f>
        <v>6.34</v>
      </c>
      <c r="G4" s="23">
        <f>E4+'10'!$G4</f>
        <v>3948</v>
      </c>
      <c r="H4" s="20">
        <f aca="true" t="shared" si="1" ref="H4:H13">IF(G4=0,"",ROUND(G4/$G$15*100,2))</f>
        <v>3.71</v>
      </c>
    </row>
    <row r="5" spans="1:8" ht="25.5" customHeight="1">
      <c r="A5" s="11" t="s">
        <v>12</v>
      </c>
      <c r="B5" s="23">
        <f>'[2]11'!$F$49</f>
        <v>40870</v>
      </c>
      <c r="C5" s="78"/>
      <c r="D5" s="29" t="s">
        <v>74</v>
      </c>
      <c r="E5" s="23">
        <f>'[2]11'!$H$45</f>
        <v>24202</v>
      </c>
      <c r="F5" s="26">
        <f t="shared" si="0"/>
        <v>50.53</v>
      </c>
      <c r="G5" s="23">
        <f>E5+'10'!$G5</f>
        <v>47320</v>
      </c>
      <c r="H5" s="20">
        <f t="shared" si="1"/>
        <v>44.48</v>
      </c>
    </row>
    <row r="6" spans="1:8" ht="29.25" customHeight="1">
      <c r="A6" s="54" t="s">
        <v>13</v>
      </c>
      <c r="B6" s="23"/>
      <c r="C6" s="78"/>
      <c r="D6" s="29" t="s">
        <v>43</v>
      </c>
      <c r="E6" s="23">
        <f>'[2]11'!$I$45</f>
        <v>0</v>
      </c>
      <c r="F6" s="26">
        <f t="shared" si="0"/>
      </c>
      <c r="G6" s="23">
        <f>E6+'10'!$G6</f>
        <v>0</v>
      </c>
      <c r="H6" s="20">
        <f t="shared" si="1"/>
      </c>
    </row>
    <row r="7" spans="1:8" ht="25.5" customHeight="1">
      <c r="A7" s="55" t="s">
        <v>107</v>
      </c>
      <c r="B7" s="23">
        <f>'[2]11'!$I$49</f>
        <v>0</v>
      </c>
      <c r="C7" s="78"/>
      <c r="D7" s="29" t="s">
        <v>3</v>
      </c>
      <c r="E7" s="23">
        <f>'[2]11'!$J$45</f>
        <v>0</v>
      </c>
      <c r="F7" s="26">
        <f t="shared" si="0"/>
      </c>
      <c r="G7" s="23">
        <f>E7+'10'!$G7</f>
        <v>0</v>
      </c>
      <c r="H7" s="20">
        <f t="shared" si="1"/>
      </c>
    </row>
    <row r="8" spans="1:8" ht="25.5" customHeight="1">
      <c r="A8" s="55" t="s">
        <v>110</v>
      </c>
      <c r="B8" s="23">
        <f>'[2]11'!$J$49</f>
        <v>0</v>
      </c>
      <c r="C8" s="78"/>
      <c r="D8" s="29" t="s">
        <v>44</v>
      </c>
      <c r="E8" s="23">
        <f>'[2]11'!$K$45</f>
        <v>16256</v>
      </c>
      <c r="F8" s="26">
        <f t="shared" si="0"/>
        <v>33.94</v>
      </c>
      <c r="G8" s="23">
        <f>E8+'10'!$G8</f>
        <v>37783</v>
      </c>
      <c r="H8" s="20">
        <f t="shared" si="1"/>
        <v>35.52</v>
      </c>
    </row>
    <row r="9" spans="1:8" ht="25.5" customHeight="1">
      <c r="A9" s="55" t="s">
        <v>109</v>
      </c>
      <c r="B9" s="23">
        <f>'[2]11'!$K$49</f>
        <v>64000</v>
      </c>
      <c r="C9" s="78"/>
      <c r="D9" s="29" t="s">
        <v>45</v>
      </c>
      <c r="E9" s="23">
        <f>'[2]11'!$L$45</f>
        <v>1950</v>
      </c>
      <c r="F9" s="26">
        <f t="shared" si="0"/>
        <v>4.07</v>
      </c>
      <c r="G9" s="23">
        <f>E9+'10'!$G9</f>
        <v>3690</v>
      </c>
      <c r="H9" s="20">
        <f t="shared" si="1"/>
        <v>3.47</v>
      </c>
    </row>
    <row r="10" spans="1:8" ht="25.5" customHeight="1">
      <c r="A10" s="11" t="s">
        <v>31</v>
      </c>
      <c r="B10" s="23"/>
      <c r="C10" s="78"/>
      <c r="D10" s="29" t="s">
        <v>46</v>
      </c>
      <c r="E10" s="23">
        <f>'[2]11'!$M$45</f>
        <v>0</v>
      </c>
      <c r="F10" s="26">
        <f t="shared" si="0"/>
      </c>
      <c r="G10" s="23">
        <f>E10+'10'!$G10</f>
        <v>1900</v>
      </c>
      <c r="H10" s="20">
        <f t="shared" si="1"/>
        <v>1.79</v>
      </c>
    </row>
    <row r="11" spans="1:8" ht="25.5" customHeight="1">
      <c r="A11" s="11"/>
      <c r="B11" s="23"/>
      <c r="C11" s="78"/>
      <c r="D11" s="29"/>
      <c r="E11" s="23"/>
      <c r="F11" s="26"/>
      <c r="G11" s="23"/>
      <c r="H11" s="20">
        <f t="shared" si="1"/>
      </c>
    </row>
    <row r="12" spans="1:8" ht="25.5" customHeight="1">
      <c r="A12" s="11" t="s">
        <v>31</v>
      </c>
      <c r="B12" s="23">
        <f>'[2]11'!$M$49</f>
        <v>30000</v>
      </c>
      <c r="C12" s="79"/>
      <c r="D12" s="29" t="s">
        <v>47</v>
      </c>
      <c r="E12" s="23">
        <f>'[2]11'!$N$45</f>
        <v>2454</v>
      </c>
      <c r="F12" s="26">
        <f t="shared" si="0"/>
        <v>5.12</v>
      </c>
      <c r="G12" s="23">
        <f>E12+'10'!$G12</f>
        <v>11743</v>
      </c>
      <c r="H12" s="20">
        <f t="shared" si="1"/>
        <v>11.04</v>
      </c>
    </row>
    <row r="13" spans="1:8" ht="25.5" customHeight="1">
      <c r="A13" s="28"/>
      <c r="B13" s="23">
        <f>'[2]11'!$L$49</f>
        <v>0</v>
      </c>
      <c r="C13" s="69" t="s">
        <v>125</v>
      </c>
      <c r="D13" s="30"/>
      <c r="E13" s="23"/>
      <c r="F13" s="26">
        <f t="shared" si="0"/>
      </c>
      <c r="G13" s="23">
        <f>E13+'10'!$G13</f>
        <v>0</v>
      </c>
      <c r="H13" s="20">
        <f t="shared" si="1"/>
      </c>
    </row>
    <row r="14" spans="1:8" ht="25.5" customHeight="1">
      <c r="A14" s="11"/>
      <c r="B14" s="16"/>
      <c r="C14" s="70"/>
      <c r="D14" s="12"/>
      <c r="E14" s="18"/>
      <c r="F14" s="19">
        <f t="shared" si="0"/>
      </c>
      <c r="G14" s="18"/>
      <c r="H14" s="20"/>
    </row>
    <row r="15" spans="1:8" ht="25.5" customHeight="1">
      <c r="A15" s="11"/>
      <c r="B15" s="16"/>
      <c r="C15" s="70"/>
      <c r="D15" s="12" t="s">
        <v>48</v>
      </c>
      <c r="E15" s="18">
        <f>SUM(E4:E14)</f>
        <v>47900</v>
      </c>
      <c r="F15" s="19">
        <f t="shared" si="0"/>
        <v>100</v>
      </c>
      <c r="G15" s="18">
        <f>SUM(G4:G13)</f>
        <v>106384</v>
      </c>
      <c r="H15" s="20">
        <f>IF(G15=0,"",ROUND(G15/$G$15*100,2))</f>
        <v>100</v>
      </c>
    </row>
    <row r="16" spans="1:8" ht="25.5" customHeight="1">
      <c r="A16" s="11" t="s">
        <v>49</v>
      </c>
      <c r="B16" s="16">
        <f>SUM(B5:B13)</f>
        <v>134870</v>
      </c>
      <c r="C16" s="70"/>
      <c r="D16" s="12" t="s">
        <v>50</v>
      </c>
      <c r="E16" s="18">
        <f>B17-E15</f>
        <v>112298</v>
      </c>
      <c r="F16" s="19"/>
      <c r="G16" s="18"/>
      <c r="H16" s="21"/>
    </row>
    <row r="17" spans="1:8" ht="25.5" customHeight="1">
      <c r="A17" s="11" t="s">
        <v>51</v>
      </c>
      <c r="B17" s="16">
        <f>B16+B4</f>
        <v>160198</v>
      </c>
      <c r="C17" s="70"/>
      <c r="D17" s="12" t="s">
        <v>51</v>
      </c>
      <c r="E17" s="18">
        <f>E15+E16</f>
        <v>160198</v>
      </c>
      <c r="F17" s="19"/>
      <c r="G17" s="18"/>
      <c r="H17" s="20"/>
    </row>
    <row r="18" spans="1:8" ht="43.5" customHeight="1" thickBot="1">
      <c r="A18" s="14" t="s">
        <v>52</v>
      </c>
      <c r="B18" s="71" t="s">
        <v>75</v>
      </c>
      <c r="C18" s="72"/>
      <c r="D18" s="72"/>
      <c r="E18" s="72"/>
      <c r="F18" s="72"/>
      <c r="G18" s="72"/>
      <c r="H18" s="73"/>
    </row>
    <row r="19" spans="1:8" ht="27" customHeight="1">
      <c r="A19" s="74" t="s">
        <v>53</v>
      </c>
      <c r="B19" s="74"/>
      <c r="C19" s="74"/>
      <c r="D19" s="74"/>
      <c r="E19" s="74"/>
      <c r="F19" s="74"/>
      <c r="G19" s="74"/>
      <c r="H19" s="74"/>
    </row>
  </sheetData>
  <mergeCells count="8">
    <mergeCell ref="C13:C17"/>
    <mergeCell ref="B18:H18"/>
    <mergeCell ref="A19:H19"/>
    <mergeCell ref="A1:H1"/>
    <mergeCell ref="A2:C2"/>
    <mergeCell ref="D2:F2"/>
    <mergeCell ref="C4:C12"/>
    <mergeCell ref="G2:H2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1">
      <selection activeCell="C13" sqref="C13:C17"/>
    </sheetView>
  </sheetViews>
  <sheetFormatPr defaultColWidth="9.00390625" defaultRowHeight="16.5"/>
  <cols>
    <col min="1" max="1" width="13.875" style="10" customWidth="1"/>
    <col min="2" max="2" width="12.625" style="17" customWidth="1"/>
    <col min="3" max="3" width="42.375" style="10" customWidth="1"/>
    <col min="4" max="4" width="14.875" style="10" customWidth="1"/>
    <col min="5" max="5" width="13.625" style="10" customWidth="1"/>
    <col min="6" max="6" width="12.625" style="10" customWidth="1"/>
    <col min="7" max="7" width="13.25390625" style="10" customWidth="1"/>
    <col min="8" max="8" width="12.625" style="10" customWidth="1"/>
    <col min="9" max="16384" width="8.875" style="10" customWidth="1"/>
  </cols>
  <sheetData>
    <row r="1" spans="1:8" ht="26.25" thickBot="1">
      <c r="A1" s="75" t="s">
        <v>118</v>
      </c>
      <c r="B1" s="75"/>
      <c r="C1" s="75"/>
      <c r="D1" s="75"/>
      <c r="E1" s="75"/>
      <c r="F1" s="75"/>
      <c r="G1" s="75"/>
      <c r="H1" s="75"/>
    </row>
    <row r="2" spans="1:8" ht="25.5" customHeight="1">
      <c r="A2" s="76" t="s">
        <v>34</v>
      </c>
      <c r="B2" s="77"/>
      <c r="C2" s="77"/>
      <c r="D2" s="77" t="s">
        <v>35</v>
      </c>
      <c r="E2" s="77"/>
      <c r="F2" s="77"/>
      <c r="G2" s="77" t="s">
        <v>0</v>
      </c>
      <c r="H2" s="80"/>
    </row>
    <row r="3" spans="1:8" ht="25.5" customHeight="1">
      <c r="A3" s="11" t="s">
        <v>36</v>
      </c>
      <c r="B3" s="15" t="s">
        <v>37</v>
      </c>
      <c r="C3" s="12" t="s">
        <v>38</v>
      </c>
      <c r="D3" s="12" t="s">
        <v>39</v>
      </c>
      <c r="E3" s="12" t="s">
        <v>40</v>
      </c>
      <c r="F3" s="12" t="s">
        <v>41</v>
      </c>
      <c r="G3" s="12" t="s">
        <v>40</v>
      </c>
      <c r="H3" s="13" t="s">
        <v>41</v>
      </c>
    </row>
    <row r="4" spans="1:8" ht="25.5" customHeight="1">
      <c r="A4" s="11" t="s">
        <v>11</v>
      </c>
      <c r="B4" s="16">
        <f>'11'!E16</f>
        <v>112298</v>
      </c>
      <c r="C4" s="78" t="s">
        <v>124</v>
      </c>
      <c r="D4" s="29" t="s">
        <v>42</v>
      </c>
      <c r="E4" s="23">
        <f>'[2]12'!$G$47</f>
        <v>1650</v>
      </c>
      <c r="F4" s="27">
        <f aca="true" t="shared" si="0" ref="F4:F15">IF(E4=0,"",ROUND(E4/$E$15*100,2))</f>
        <v>3.38</v>
      </c>
      <c r="G4" s="23">
        <f>E4+'11'!$G4</f>
        <v>5598</v>
      </c>
      <c r="H4" s="20">
        <f aca="true" t="shared" si="1" ref="H4:H13">IF(G4=0,"",ROUND(G4/$G$15*100,2))</f>
        <v>3.61</v>
      </c>
    </row>
    <row r="5" spans="1:8" ht="25.5" customHeight="1">
      <c r="A5" s="11" t="s">
        <v>12</v>
      </c>
      <c r="B5" s="23">
        <f>'[2]12'!$F$51</f>
        <v>26800</v>
      </c>
      <c r="C5" s="78"/>
      <c r="D5" s="29" t="s">
        <v>74</v>
      </c>
      <c r="E5" s="23">
        <f>'[2]12'!$H$47</f>
        <v>23175</v>
      </c>
      <c r="F5" s="27">
        <f t="shared" si="0"/>
        <v>47.41</v>
      </c>
      <c r="G5" s="23">
        <f>E5+'11'!$G5</f>
        <v>70495</v>
      </c>
      <c r="H5" s="20">
        <f t="shared" si="1"/>
        <v>45.4</v>
      </c>
    </row>
    <row r="6" spans="1:8" ht="29.25" customHeight="1">
      <c r="A6" s="54" t="s">
        <v>13</v>
      </c>
      <c r="B6" s="23"/>
      <c r="C6" s="78"/>
      <c r="D6" s="29" t="s">
        <v>43</v>
      </c>
      <c r="E6" s="23">
        <f>'[2]12'!$I$47</f>
        <v>1800</v>
      </c>
      <c r="F6" s="27">
        <f t="shared" si="0"/>
        <v>3.68</v>
      </c>
      <c r="G6" s="23">
        <f>E6+'11'!$G6</f>
        <v>1800</v>
      </c>
      <c r="H6" s="20">
        <f t="shared" si="1"/>
        <v>1.16</v>
      </c>
    </row>
    <row r="7" spans="1:8" ht="25.5" customHeight="1">
      <c r="A7" s="54" t="s">
        <v>107</v>
      </c>
      <c r="B7" s="23">
        <f>'[2]12'!$G$51</f>
        <v>0</v>
      </c>
      <c r="C7" s="78"/>
      <c r="D7" s="29" t="s">
        <v>3</v>
      </c>
      <c r="E7" s="23">
        <f>'[2]12'!$J$47</f>
        <v>57</v>
      </c>
      <c r="F7" s="27">
        <f t="shared" si="0"/>
        <v>0.12</v>
      </c>
      <c r="G7" s="23">
        <f>E7+'11'!$G7</f>
        <v>57</v>
      </c>
      <c r="H7" s="20">
        <f t="shared" si="1"/>
        <v>0.04</v>
      </c>
    </row>
    <row r="8" spans="1:8" ht="25.5" customHeight="1">
      <c r="A8" s="54" t="s">
        <v>108</v>
      </c>
      <c r="B8" s="23">
        <f>'[2]12'!$H$51</f>
        <v>0</v>
      </c>
      <c r="C8" s="78"/>
      <c r="D8" s="29" t="s">
        <v>44</v>
      </c>
      <c r="E8" s="23">
        <f>'[2]12'!$K$47</f>
        <v>16256</v>
      </c>
      <c r="F8" s="27">
        <f t="shared" si="0"/>
        <v>33.25</v>
      </c>
      <c r="G8" s="23">
        <f>E8+'11'!$G8</f>
        <v>54039</v>
      </c>
      <c r="H8" s="20">
        <f t="shared" si="1"/>
        <v>34.8</v>
      </c>
    </row>
    <row r="9" spans="1:8" ht="25.5" customHeight="1">
      <c r="A9" s="54" t="s">
        <v>109</v>
      </c>
      <c r="B9" s="23">
        <f>'[2]12'!$I$51</f>
        <v>0</v>
      </c>
      <c r="C9" s="78"/>
      <c r="D9" s="29" t="s">
        <v>45</v>
      </c>
      <c r="E9" s="23">
        <f>'[2]12'!$L$47</f>
        <v>3480</v>
      </c>
      <c r="F9" s="27">
        <f t="shared" si="0"/>
        <v>7.12</v>
      </c>
      <c r="G9" s="23">
        <f>E9+'11'!$G9</f>
        <v>7170</v>
      </c>
      <c r="H9" s="20">
        <f t="shared" si="1"/>
        <v>4.62</v>
      </c>
    </row>
    <row r="10" spans="1:8" ht="25.5" customHeight="1">
      <c r="A10" s="11" t="s">
        <v>31</v>
      </c>
      <c r="B10" s="23">
        <f>'[2]12'!$M$51</f>
        <v>11</v>
      </c>
      <c r="C10" s="78"/>
      <c r="D10" s="29" t="s">
        <v>46</v>
      </c>
      <c r="E10" s="23">
        <f>'[2]12'!$M$47</f>
        <v>255</v>
      </c>
      <c r="F10" s="27">
        <f t="shared" si="0"/>
        <v>0.52</v>
      </c>
      <c r="G10" s="23">
        <f>E10+'11'!$G10</f>
        <v>2155</v>
      </c>
      <c r="H10" s="20">
        <f t="shared" si="1"/>
        <v>1.39</v>
      </c>
    </row>
    <row r="11" spans="1:8" ht="25.5" customHeight="1">
      <c r="A11" s="56"/>
      <c r="B11" s="23">
        <f>'[2]12'!$K$51</f>
        <v>0</v>
      </c>
      <c r="C11" s="78"/>
      <c r="D11" s="29"/>
      <c r="E11" s="23"/>
      <c r="F11" s="27">
        <f t="shared" si="0"/>
      </c>
      <c r="G11" s="23">
        <f>E11+'11'!$G11</f>
        <v>0</v>
      </c>
      <c r="H11" s="20">
        <f t="shared" si="1"/>
      </c>
    </row>
    <row r="12" spans="1:8" ht="25.5" customHeight="1">
      <c r="A12" s="28" t="s">
        <v>112</v>
      </c>
      <c r="B12" s="23" t="s">
        <v>112</v>
      </c>
      <c r="C12" s="79"/>
      <c r="D12" s="29" t="s">
        <v>47</v>
      </c>
      <c r="E12" s="23">
        <f>'[2]12'!$N$47</f>
        <v>2211</v>
      </c>
      <c r="F12" s="27">
        <f t="shared" si="0"/>
        <v>4.52</v>
      </c>
      <c r="G12" s="23">
        <f>E12+'11'!$G12</f>
        <v>13954</v>
      </c>
      <c r="H12" s="20">
        <f t="shared" si="1"/>
        <v>8.99</v>
      </c>
    </row>
    <row r="13" spans="1:8" ht="25.5" customHeight="1">
      <c r="A13" s="28"/>
      <c r="B13" s="23"/>
      <c r="C13" s="69" t="s">
        <v>127</v>
      </c>
      <c r="D13" s="30"/>
      <c r="E13" s="23"/>
      <c r="F13" s="27">
        <f t="shared" si="0"/>
      </c>
      <c r="G13" s="23">
        <f>E13+'11'!$G13</f>
        <v>0</v>
      </c>
      <c r="H13" s="20">
        <f t="shared" si="1"/>
      </c>
    </row>
    <row r="14" spans="1:8" ht="25.5" customHeight="1">
      <c r="A14" s="11"/>
      <c r="B14" s="16"/>
      <c r="C14" s="70"/>
      <c r="D14" s="12"/>
      <c r="E14" s="18"/>
      <c r="F14" s="19">
        <f t="shared" si="0"/>
      </c>
      <c r="G14" s="18"/>
      <c r="H14" s="20"/>
    </row>
    <row r="15" spans="1:8" ht="25.5" customHeight="1">
      <c r="A15" s="11"/>
      <c r="B15" s="16"/>
      <c r="C15" s="70"/>
      <c r="D15" s="12" t="s">
        <v>48</v>
      </c>
      <c r="E15" s="18">
        <f>SUM(E4:E14)</f>
        <v>48884</v>
      </c>
      <c r="F15" s="19">
        <f t="shared" si="0"/>
        <v>100</v>
      </c>
      <c r="G15" s="18">
        <f>SUM(G4:G13)</f>
        <v>155268</v>
      </c>
      <c r="H15" s="20">
        <f>IF(G15=0,"",ROUND(G15/$G$15*100,2))</f>
        <v>100</v>
      </c>
    </row>
    <row r="16" spans="1:8" ht="25.5" customHeight="1">
      <c r="A16" s="11" t="s">
        <v>49</v>
      </c>
      <c r="B16" s="16">
        <f>SUM(B5:B15)</f>
        <v>26811</v>
      </c>
      <c r="C16" s="70"/>
      <c r="D16" s="12" t="s">
        <v>50</v>
      </c>
      <c r="E16" s="18">
        <f>B17-E15</f>
        <v>90225</v>
      </c>
      <c r="F16" s="19"/>
      <c r="G16" s="18"/>
      <c r="H16" s="21"/>
    </row>
    <row r="17" spans="1:8" ht="25.5" customHeight="1">
      <c r="A17" s="11" t="s">
        <v>51</v>
      </c>
      <c r="B17" s="16">
        <f>B16+B4</f>
        <v>139109</v>
      </c>
      <c r="C17" s="70"/>
      <c r="D17" s="12" t="s">
        <v>51</v>
      </c>
      <c r="E17" s="18">
        <f>E15+E16</f>
        <v>139109</v>
      </c>
      <c r="F17" s="19"/>
      <c r="G17" s="18"/>
      <c r="H17" s="20"/>
    </row>
    <row r="18" spans="1:8" ht="43.5" customHeight="1" thickBot="1">
      <c r="A18" s="14" t="s">
        <v>52</v>
      </c>
      <c r="B18" s="71" t="s">
        <v>126</v>
      </c>
      <c r="C18" s="72"/>
      <c r="D18" s="72"/>
      <c r="E18" s="72"/>
      <c r="F18" s="72"/>
      <c r="G18" s="72"/>
      <c r="H18" s="73"/>
    </row>
    <row r="19" spans="1:8" ht="27" customHeight="1">
      <c r="A19" s="74" t="s">
        <v>53</v>
      </c>
      <c r="B19" s="74"/>
      <c r="C19" s="74"/>
      <c r="D19" s="74"/>
      <c r="E19" s="74"/>
      <c r="F19" s="74"/>
      <c r="G19" s="74"/>
      <c r="H19" s="74"/>
    </row>
  </sheetData>
  <mergeCells count="8">
    <mergeCell ref="C13:C17"/>
    <mergeCell ref="B18:H18"/>
    <mergeCell ref="A19:H19"/>
    <mergeCell ref="A1:H1"/>
    <mergeCell ref="A2:C2"/>
    <mergeCell ref="D2:F2"/>
    <mergeCell ref="C4:C12"/>
    <mergeCell ref="G2:H2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1">
      <selection activeCell="E4" sqref="E4"/>
    </sheetView>
  </sheetViews>
  <sheetFormatPr defaultColWidth="9.00390625" defaultRowHeight="16.5"/>
  <cols>
    <col min="1" max="1" width="13.875" style="10" customWidth="1"/>
    <col min="2" max="2" width="12.625" style="17" customWidth="1"/>
    <col min="3" max="3" width="42.375" style="10" customWidth="1"/>
    <col min="4" max="4" width="14.875" style="10" customWidth="1"/>
    <col min="5" max="5" width="13.625" style="10" customWidth="1"/>
    <col min="6" max="6" width="12.625" style="10" customWidth="1"/>
    <col min="7" max="7" width="13.25390625" style="10" customWidth="1"/>
    <col min="8" max="8" width="12.625" style="10" customWidth="1"/>
    <col min="9" max="16384" width="8.875" style="10" customWidth="1"/>
  </cols>
  <sheetData>
    <row r="1" spans="1:8" ht="26.25" thickBot="1">
      <c r="A1" s="75" t="s">
        <v>119</v>
      </c>
      <c r="B1" s="75"/>
      <c r="C1" s="75"/>
      <c r="D1" s="75"/>
      <c r="E1" s="75"/>
      <c r="F1" s="75"/>
      <c r="G1" s="75"/>
      <c r="H1" s="75"/>
    </row>
    <row r="2" spans="1:8" ht="25.5" customHeight="1">
      <c r="A2" s="76" t="s">
        <v>54</v>
      </c>
      <c r="B2" s="77"/>
      <c r="C2" s="77"/>
      <c r="D2" s="77" t="s">
        <v>55</v>
      </c>
      <c r="E2" s="77"/>
      <c r="F2" s="77"/>
      <c r="G2" s="77" t="s">
        <v>0</v>
      </c>
      <c r="H2" s="80"/>
    </row>
    <row r="3" spans="1:8" ht="25.5" customHeight="1">
      <c r="A3" s="11" t="s">
        <v>56</v>
      </c>
      <c r="B3" s="15" t="s">
        <v>57</v>
      </c>
      <c r="C3" s="12" t="s">
        <v>58</v>
      </c>
      <c r="D3" s="12" t="s">
        <v>59</v>
      </c>
      <c r="E3" s="12" t="s">
        <v>60</v>
      </c>
      <c r="F3" s="12" t="s">
        <v>61</v>
      </c>
      <c r="G3" s="12" t="s">
        <v>60</v>
      </c>
      <c r="H3" s="13" t="s">
        <v>61</v>
      </c>
    </row>
    <row r="4" spans="1:8" ht="25.5" customHeight="1">
      <c r="A4" s="11" t="s">
        <v>11</v>
      </c>
      <c r="B4" s="16">
        <f>'12'!E16</f>
        <v>90225</v>
      </c>
      <c r="C4" s="78" t="s">
        <v>124</v>
      </c>
      <c r="D4" s="29" t="s">
        <v>62</v>
      </c>
      <c r="E4" s="23">
        <f>'[2]1'!$G$47</f>
        <v>1485</v>
      </c>
      <c r="F4" s="26">
        <f aca="true" t="shared" si="0" ref="F4:F15">IF(E4=0,"",ROUND(E4/$E$15*100,2))</f>
        <v>3.54</v>
      </c>
      <c r="G4" s="23">
        <f>E4+'12'!$G4</f>
        <v>7083</v>
      </c>
      <c r="H4" s="20">
        <f aca="true" t="shared" si="1" ref="H4:H13">IF(G4=0,"",ROUND(G4/$G$15*100,2))</f>
        <v>3.59</v>
      </c>
    </row>
    <row r="5" spans="1:8" ht="25.5" customHeight="1">
      <c r="A5" s="11" t="s">
        <v>12</v>
      </c>
      <c r="B5" s="23">
        <f>'[2]1'!$F$51</f>
        <v>17585</v>
      </c>
      <c r="C5" s="78"/>
      <c r="D5" s="29" t="s">
        <v>74</v>
      </c>
      <c r="E5" s="23">
        <f>'[2]1'!$H$47</f>
        <v>21746</v>
      </c>
      <c r="F5" s="26">
        <f t="shared" si="0"/>
        <v>51.82</v>
      </c>
      <c r="G5" s="23">
        <f>E5+'12'!$G5</f>
        <v>92241</v>
      </c>
      <c r="H5" s="20">
        <f t="shared" si="1"/>
        <v>46.77</v>
      </c>
    </row>
    <row r="6" spans="1:8" ht="29.25" customHeight="1">
      <c r="A6" s="54" t="s">
        <v>13</v>
      </c>
      <c r="B6" s="23"/>
      <c r="C6" s="78"/>
      <c r="D6" s="29" t="s">
        <v>63</v>
      </c>
      <c r="E6" s="23">
        <f>'[2]1'!$I$47</f>
        <v>0</v>
      </c>
      <c r="F6" s="26">
        <f t="shared" si="0"/>
      </c>
      <c r="G6" s="23">
        <f>E6+'12'!$G6</f>
        <v>1800</v>
      </c>
      <c r="H6" s="20">
        <f t="shared" si="1"/>
        <v>0.91</v>
      </c>
    </row>
    <row r="7" spans="1:8" ht="25.5" customHeight="1">
      <c r="A7" s="54" t="s">
        <v>107</v>
      </c>
      <c r="B7" s="23"/>
      <c r="C7" s="78"/>
      <c r="D7" s="29" t="s">
        <v>3</v>
      </c>
      <c r="E7" s="23">
        <f>'[2]1'!$J$47</f>
        <v>1680</v>
      </c>
      <c r="F7" s="26">
        <f t="shared" si="0"/>
        <v>4</v>
      </c>
      <c r="G7" s="23">
        <f>E7+'12'!$G7</f>
        <v>1737</v>
      </c>
      <c r="H7" s="20">
        <f t="shared" si="1"/>
        <v>0.88</v>
      </c>
    </row>
    <row r="8" spans="1:8" ht="25.5" customHeight="1">
      <c r="A8" s="54" t="s">
        <v>108</v>
      </c>
      <c r="B8" s="23"/>
      <c r="C8" s="78"/>
      <c r="D8" s="29" t="s">
        <v>64</v>
      </c>
      <c r="E8" s="23">
        <f>'[2]1'!$K$47</f>
        <v>14200</v>
      </c>
      <c r="F8" s="26">
        <f t="shared" si="0"/>
        <v>33.84</v>
      </c>
      <c r="G8" s="23">
        <f>E8+'12'!$G8</f>
        <v>68239</v>
      </c>
      <c r="H8" s="20">
        <f t="shared" si="1"/>
        <v>34.6</v>
      </c>
    </row>
    <row r="9" spans="1:8" ht="25.5" customHeight="1">
      <c r="A9" s="54" t="s">
        <v>109</v>
      </c>
      <c r="B9" s="23">
        <f>'[1]1'!$I$51</f>
        <v>0</v>
      </c>
      <c r="C9" s="78"/>
      <c r="D9" s="29" t="s">
        <v>65</v>
      </c>
      <c r="E9" s="23">
        <f>'[2]1'!$L$47</f>
        <v>0</v>
      </c>
      <c r="F9" s="26">
        <f t="shared" si="0"/>
      </c>
      <c r="G9" s="23">
        <f>E9+'12'!$G9</f>
        <v>7170</v>
      </c>
      <c r="H9" s="20">
        <f t="shared" si="1"/>
        <v>3.64</v>
      </c>
    </row>
    <row r="10" spans="1:8" ht="25.5" customHeight="1">
      <c r="A10" s="11" t="s">
        <v>31</v>
      </c>
      <c r="B10" s="23">
        <f>'[1]1'!$J$51</f>
        <v>0</v>
      </c>
      <c r="C10" s="78"/>
      <c r="D10" s="29" t="s">
        <v>66</v>
      </c>
      <c r="E10" s="23">
        <f>'[2]1'!$M$47</f>
        <v>0</v>
      </c>
      <c r="F10" s="26">
        <f t="shared" si="0"/>
      </c>
      <c r="G10" s="23">
        <f>E10+'12'!$G10</f>
        <v>2155</v>
      </c>
      <c r="H10" s="20">
        <f t="shared" si="1"/>
        <v>1.09</v>
      </c>
    </row>
    <row r="11" spans="1:8" ht="25.5" customHeight="1">
      <c r="A11" s="56"/>
      <c r="B11" s="23">
        <f>'[1]1'!$K$51</f>
        <v>0</v>
      </c>
      <c r="C11" s="78"/>
      <c r="D11" s="29"/>
      <c r="E11" s="23"/>
      <c r="F11" s="26"/>
      <c r="G11" s="23"/>
      <c r="H11" s="20"/>
    </row>
    <row r="12" spans="1:8" ht="25.5" customHeight="1">
      <c r="A12" s="28"/>
      <c r="B12" s="23"/>
      <c r="C12" s="79"/>
      <c r="D12" s="29" t="s">
        <v>67</v>
      </c>
      <c r="E12" s="23">
        <f>'[2]1'!$N$47</f>
        <v>2856</v>
      </c>
      <c r="F12" s="26">
        <f t="shared" si="0"/>
        <v>6.81</v>
      </c>
      <c r="G12" s="23">
        <f>E12+'12'!$G12</f>
        <v>16810</v>
      </c>
      <c r="H12" s="20">
        <f t="shared" si="1"/>
        <v>8.52</v>
      </c>
    </row>
    <row r="13" spans="1:8" ht="25.5" customHeight="1">
      <c r="A13" s="28"/>
      <c r="B13" s="23"/>
      <c r="C13" s="69" t="s">
        <v>125</v>
      </c>
      <c r="D13" s="30"/>
      <c r="E13" s="23"/>
      <c r="F13" s="26">
        <f t="shared" si="0"/>
      </c>
      <c r="G13" s="23">
        <f>E13+'12'!$G13</f>
        <v>0</v>
      </c>
      <c r="H13" s="20">
        <f t="shared" si="1"/>
      </c>
    </row>
    <row r="14" spans="1:8" ht="25.5" customHeight="1">
      <c r="A14" s="11"/>
      <c r="B14" s="16"/>
      <c r="C14" s="70"/>
      <c r="D14" s="12"/>
      <c r="E14" s="18"/>
      <c r="F14" s="19">
        <f t="shared" si="0"/>
      </c>
      <c r="G14" s="18"/>
      <c r="H14" s="20"/>
    </row>
    <row r="15" spans="1:8" ht="25.5" customHeight="1">
      <c r="A15" s="11"/>
      <c r="B15" s="16"/>
      <c r="C15" s="70"/>
      <c r="D15" s="12" t="s">
        <v>68</v>
      </c>
      <c r="E15" s="18">
        <f>SUM(E4:E14)</f>
        <v>41967</v>
      </c>
      <c r="F15" s="19">
        <f t="shared" si="0"/>
        <v>100</v>
      </c>
      <c r="G15" s="18">
        <f>SUM(G4:G13)</f>
        <v>197235</v>
      </c>
      <c r="H15" s="20">
        <f>IF(G15=0,"",ROUND(G15/$G$15*100,2))</f>
        <v>100</v>
      </c>
    </row>
    <row r="16" spans="1:8" ht="25.5" customHeight="1">
      <c r="A16" s="11" t="s">
        <v>69</v>
      </c>
      <c r="B16" s="16">
        <f>SUM(B5:B12)</f>
        <v>17585</v>
      </c>
      <c r="C16" s="70"/>
      <c r="D16" s="12" t="s">
        <v>70</v>
      </c>
      <c r="E16" s="18">
        <f>B17-E15</f>
        <v>65843</v>
      </c>
      <c r="F16" s="19"/>
      <c r="G16" s="18"/>
      <c r="H16" s="21"/>
    </row>
    <row r="17" spans="1:8" ht="25.5" customHeight="1">
      <c r="A17" s="11" t="s">
        <v>71</v>
      </c>
      <c r="B17" s="16">
        <f>B16+B4</f>
        <v>107810</v>
      </c>
      <c r="C17" s="70"/>
      <c r="D17" s="12" t="s">
        <v>71</v>
      </c>
      <c r="E17" s="18">
        <f>E15+E16</f>
        <v>107810</v>
      </c>
      <c r="F17" s="19"/>
      <c r="G17" s="18"/>
      <c r="H17" s="20"/>
    </row>
    <row r="18" spans="1:8" ht="43.5" customHeight="1" thickBot="1">
      <c r="A18" s="14" t="s">
        <v>72</v>
      </c>
      <c r="B18" s="71" t="s">
        <v>75</v>
      </c>
      <c r="C18" s="72"/>
      <c r="D18" s="72"/>
      <c r="E18" s="72"/>
      <c r="F18" s="72"/>
      <c r="G18" s="72"/>
      <c r="H18" s="73"/>
    </row>
    <row r="19" spans="1:8" ht="27" customHeight="1">
      <c r="A19" s="74" t="s">
        <v>73</v>
      </c>
      <c r="B19" s="74"/>
      <c r="C19" s="74"/>
      <c r="D19" s="74"/>
      <c r="E19" s="74"/>
      <c r="F19" s="74"/>
      <c r="G19" s="74"/>
      <c r="H19" s="74"/>
    </row>
  </sheetData>
  <mergeCells count="8">
    <mergeCell ref="C13:C17"/>
    <mergeCell ref="B18:H18"/>
    <mergeCell ref="A19:H19"/>
    <mergeCell ref="A1:H1"/>
    <mergeCell ref="A2:C2"/>
    <mergeCell ref="D2:F2"/>
    <mergeCell ref="C4:C12"/>
    <mergeCell ref="G2:H2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workbookViewId="0" topLeftCell="A1">
      <selection activeCell="G24" sqref="G24"/>
    </sheetView>
  </sheetViews>
  <sheetFormatPr defaultColWidth="9.00390625" defaultRowHeight="16.5"/>
  <cols>
    <col min="1" max="1" width="13.875" style="10" customWidth="1"/>
    <col min="2" max="2" width="12.625" style="17" customWidth="1"/>
    <col min="3" max="3" width="42.375" style="10" customWidth="1"/>
    <col min="4" max="4" width="14.875" style="10" customWidth="1"/>
    <col min="5" max="5" width="13.625" style="10" customWidth="1"/>
    <col min="6" max="6" width="12.625" style="10" customWidth="1"/>
    <col min="7" max="7" width="13.25390625" style="10" customWidth="1"/>
    <col min="8" max="8" width="12.625" style="10" customWidth="1"/>
    <col min="9" max="16384" width="8.875" style="10" customWidth="1"/>
  </cols>
  <sheetData>
    <row r="1" spans="1:8" ht="26.25" thickBot="1">
      <c r="A1" s="75" t="s">
        <v>120</v>
      </c>
      <c r="B1" s="75"/>
      <c r="C1" s="75"/>
      <c r="D1" s="75"/>
      <c r="E1" s="75"/>
      <c r="F1" s="75"/>
      <c r="G1" s="75"/>
      <c r="H1" s="75"/>
    </row>
    <row r="2" spans="1:8" ht="25.5" customHeight="1">
      <c r="A2" s="76" t="s">
        <v>1</v>
      </c>
      <c r="B2" s="77"/>
      <c r="C2" s="77"/>
      <c r="D2" s="77" t="s">
        <v>2</v>
      </c>
      <c r="E2" s="77"/>
      <c r="F2" s="77"/>
      <c r="G2" s="77" t="s">
        <v>0</v>
      </c>
      <c r="H2" s="80"/>
    </row>
    <row r="3" spans="1:8" ht="25.5" customHeight="1">
      <c r="A3" s="11" t="s">
        <v>23</v>
      </c>
      <c r="B3" s="15" t="s">
        <v>24</v>
      </c>
      <c r="C3" s="12" t="s">
        <v>25</v>
      </c>
      <c r="D3" s="12" t="s">
        <v>26</v>
      </c>
      <c r="E3" s="12" t="s">
        <v>27</v>
      </c>
      <c r="F3" s="12" t="s">
        <v>10</v>
      </c>
      <c r="G3" s="12" t="s">
        <v>27</v>
      </c>
      <c r="H3" s="13" t="s">
        <v>10</v>
      </c>
    </row>
    <row r="4" spans="1:8" ht="25.5" customHeight="1">
      <c r="A4" s="11" t="s">
        <v>11</v>
      </c>
      <c r="B4" s="16">
        <f>1!E16</f>
        <v>65843</v>
      </c>
      <c r="C4" s="78" t="s">
        <v>124</v>
      </c>
      <c r="D4" s="29" t="s">
        <v>28</v>
      </c>
      <c r="E4" s="23">
        <f>'[2]2'!$G$46</f>
        <v>0</v>
      </c>
      <c r="F4" s="27">
        <f aca="true" t="shared" si="0" ref="F4:F15">IF(E4=0,"",ROUND(E4/$E$15*100,2))</f>
      </c>
      <c r="G4" s="23">
        <f>E4+1!$G4</f>
        <v>7083</v>
      </c>
      <c r="H4" s="20">
        <f aca="true" t="shared" si="1" ref="H4:H12">IF(G4=0,"",ROUND(G4/$G$15*100,2))</f>
        <v>3.59</v>
      </c>
    </row>
    <row r="5" spans="1:8" ht="25.5" customHeight="1">
      <c r="A5" s="11" t="s">
        <v>12</v>
      </c>
      <c r="B5" s="23">
        <f>'[2]2'!$F$50</f>
        <v>-1904</v>
      </c>
      <c r="C5" s="78"/>
      <c r="D5" s="29" t="s">
        <v>74</v>
      </c>
      <c r="E5" s="23">
        <f>'[2]2'!$H$46</f>
        <v>0</v>
      </c>
      <c r="F5" s="27">
        <f t="shared" si="0"/>
      </c>
      <c r="G5" s="23">
        <f>E5+1!$G5</f>
        <v>92241</v>
      </c>
      <c r="H5" s="20">
        <f t="shared" si="1"/>
        <v>46.77</v>
      </c>
    </row>
    <row r="6" spans="1:8" ht="29.25" customHeight="1">
      <c r="A6" s="54" t="s">
        <v>13</v>
      </c>
      <c r="B6" s="23"/>
      <c r="C6" s="78"/>
      <c r="D6" s="29" t="s">
        <v>29</v>
      </c>
      <c r="E6" s="23">
        <f>'[2]2'!$I$46</f>
        <v>0</v>
      </c>
      <c r="F6" s="27">
        <f t="shared" si="0"/>
      </c>
      <c r="G6" s="23">
        <f>E6+1!$G6</f>
        <v>1800</v>
      </c>
      <c r="H6" s="20">
        <f t="shared" si="1"/>
        <v>0.91</v>
      </c>
    </row>
    <row r="7" spans="1:8" ht="25.5" customHeight="1">
      <c r="A7" s="54" t="s">
        <v>107</v>
      </c>
      <c r="B7" s="23">
        <f>'[1]2'!$G$50</f>
        <v>0</v>
      </c>
      <c r="C7" s="78"/>
      <c r="D7" s="29" t="s">
        <v>3</v>
      </c>
      <c r="E7" s="23">
        <f>'[2]2'!$J$46</f>
        <v>0</v>
      </c>
      <c r="F7" s="27">
        <f t="shared" si="0"/>
      </c>
      <c r="G7" s="23">
        <f>E7+1!$G7</f>
        <v>1737</v>
      </c>
      <c r="H7" s="20">
        <f t="shared" si="1"/>
        <v>0.88</v>
      </c>
    </row>
    <row r="8" spans="1:8" ht="25.5" customHeight="1">
      <c r="A8" s="54" t="s">
        <v>108</v>
      </c>
      <c r="B8" s="23">
        <f>'[1]2'!$H$50</f>
        <v>0</v>
      </c>
      <c r="C8" s="78"/>
      <c r="D8" s="29" t="s">
        <v>4</v>
      </c>
      <c r="E8" s="23">
        <f>'[2]2'!$K$46</f>
        <v>0</v>
      </c>
      <c r="F8" s="27">
        <f t="shared" si="0"/>
      </c>
      <c r="G8" s="23">
        <f>E8+1!$G8</f>
        <v>68239</v>
      </c>
      <c r="H8" s="20">
        <f t="shared" si="1"/>
        <v>34.6</v>
      </c>
    </row>
    <row r="9" spans="1:8" ht="25.5" customHeight="1">
      <c r="A9" s="54" t="s">
        <v>109</v>
      </c>
      <c r="B9" s="23">
        <v>0</v>
      </c>
      <c r="C9" s="78"/>
      <c r="D9" s="29" t="s">
        <v>30</v>
      </c>
      <c r="E9" s="23">
        <f>'[2]2'!$L$46</f>
        <v>0</v>
      </c>
      <c r="F9" s="27">
        <f t="shared" si="0"/>
      </c>
      <c r="G9" s="23">
        <f>E9+1!$G9</f>
        <v>7170</v>
      </c>
      <c r="H9" s="20">
        <f t="shared" si="1"/>
        <v>3.64</v>
      </c>
    </row>
    <row r="10" spans="1:8" ht="25.5" customHeight="1">
      <c r="A10" s="11" t="s">
        <v>31</v>
      </c>
      <c r="B10" s="23">
        <f>'[2]2'!$M$50</f>
        <v>160</v>
      </c>
      <c r="C10" s="78"/>
      <c r="D10" s="29" t="s">
        <v>5</v>
      </c>
      <c r="E10" s="23">
        <f>'[2]2'!$M$46</f>
        <v>0</v>
      </c>
      <c r="F10" s="27">
        <f t="shared" si="0"/>
      </c>
      <c r="G10" s="23">
        <f>E10+1!$G10</f>
        <v>2155</v>
      </c>
      <c r="H10" s="20">
        <f t="shared" si="1"/>
        <v>1.09</v>
      </c>
    </row>
    <row r="11" spans="1:8" ht="25.5" customHeight="1">
      <c r="A11" s="56"/>
      <c r="B11" s="23">
        <v>0</v>
      </c>
      <c r="C11" s="78"/>
      <c r="D11" s="29"/>
      <c r="E11" s="23"/>
      <c r="F11" s="27"/>
      <c r="G11" s="23"/>
      <c r="H11" s="20"/>
    </row>
    <row r="12" spans="1:8" ht="25.5" customHeight="1">
      <c r="A12" s="28"/>
      <c r="B12" s="23"/>
      <c r="C12" s="79"/>
      <c r="D12" s="29" t="s">
        <v>6</v>
      </c>
      <c r="E12" s="23">
        <f>'[2]2'!$N$46</f>
        <v>0</v>
      </c>
      <c r="F12" s="27">
        <f t="shared" si="0"/>
      </c>
      <c r="G12" s="23">
        <f>E12+1!$G12</f>
        <v>16810</v>
      </c>
      <c r="H12" s="20">
        <f t="shared" si="1"/>
        <v>8.52</v>
      </c>
    </row>
    <row r="13" spans="1:8" ht="25.5" customHeight="1">
      <c r="A13" s="28"/>
      <c r="B13" s="23"/>
      <c r="C13" s="69" t="s">
        <v>125</v>
      </c>
      <c r="D13" s="30"/>
      <c r="E13" s="23"/>
      <c r="F13" s="27"/>
      <c r="G13" s="23"/>
      <c r="H13" s="20"/>
    </row>
    <row r="14" spans="1:8" ht="25.5" customHeight="1">
      <c r="A14" s="11"/>
      <c r="B14" s="16"/>
      <c r="C14" s="70"/>
      <c r="D14" s="12"/>
      <c r="E14" s="18"/>
      <c r="F14" s="19">
        <f t="shared" si="0"/>
      </c>
      <c r="G14" s="18"/>
      <c r="H14" s="20"/>
    </row>
    <row r="15" spans="1:8" ht="25.5" customHeight="1">
      <c r="A15" s="11"/>
      <c r="B15" s="16"/>
      <c r="C15" s="70"/>
      <c r="D15" s="12" t="s">
        <v>14</v>
      </c>
      <c r="E15" s="18">
        <f>SUM(E4:E14)</f>
        <v>0</v>
      </c>
      <c r="F15" s="19">
        <f t="shared" si="0"/>
      </c>
      <c r="G15" s="18">
        <f>SUM(G4:G13)</f>
        <v>197235</v>
      </c>
      <c r="H15" s="20">
        <f>IF(G15=0,"",ROUND(G15/$G$15*100,2))</f>
        <v>100</v>
      </c>
    </row>
    <row r="16" spans="1:8" ht="25.5" customHeight="1">
      <c r="A16" s="11" t="s">
        <v>7</v>
      </c>
      <c r="B16" s="16">
        <f>SUM(B5:B12)</f>
        <v>-1744</v>
      </c>
      <c r="C16" s="70"/>
      <c r="D16" s="12" t="s">
        <v>8</v>
      </c>
      <c r="E16" s="18">
        <f>B17-E15</f>
        <v>64099</v>
      </c>
      <c r="F16" s="19"/>
      <c r="G16" s="18"/>
      <c r="H16" s="21"/>
    </row>
    <row r="17" spans="1:8" ht="25.5" customHeight="1">
      <c r="A17" s="11" t="s">
        <v>9</v>
      </c>
      <c r="B17" s="16">
        <f>B16+B4</f>
        <v>64099</v>
      </c>
      <c r="C17" s="70"/>
      <c r="D17" s="12" t="s">
        <v>9</v>
      </c>
      <c r="E17" s="18">
        <f>E15+E16</f>
        <v>64099</v>
      </c>
      <c r="F17" s="19"/>
      <c r="G17" s="18">
        <f>115440+70200-3080</f>
        <v>182560</v>
      </c>
      <c r="H17" s="20"/>
    </row>
    <row r="18" spans="1:8" ht="43.5" customHeight="1" thickBot="1">
      <c r="A18" s="14" t="s">
        <v>32</v>
      </c>
      <c r="B18" s="71" t="s">
        <v>75</v>
      </c>
      <c r="C18" s="72"/>
      <c r="D18" s="72"/>
      <c r="E18" s="72"/>
      <c r="F18" s="72"/>
      <c r="G18" s="72"/>
      <c r="H18" s="73"/>
    </row>
    <row r="19" spans="1:8" ht="27" customHeight="1">
      <c r="A19" s="74" t="s">
        <v>33</v>
      </c>
      <c r="B19" s="74"/>
      <c r="C19" s="74"/>
      <c r="D19" s="74"/>
      <c r="E19" s="74"/>
      <c r="F19" s="74"/>
      <c r="G19" s="74"/>
      <c r="H19" s="74"/>
    </row>
  </sheetData>
  <mergeCells count="8">
    <mergeCell ref="C13:C17"/>
    <mergeCell ref="B18:H18"/>
    <mergeCell ref="A19:H19"/>
    <mergeCell ref="A1:H1"/>
    <mergeCell ref="A2:C2"/>
    <mergeCell ref="D2:F2"/>
    <mergeCell ref="C4:C12"/>
    <mergeCell ref="G2:H2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user</cp:lastModifiedBy>
  <cp:lastPrinted>2012-12-10T07:26:58Z</cp:lastPrinted>
  <dcterms:created xsi:type="dcterms:W3CDTF">2006-09-12T01:42:58Z</dcterms:created>
  <dcterms:modified xsi:type="dcterms:W3CDTF">2013-03-07T09:28:07Z</dcterms:modified>
  <cp:category/>
  <cp:version/>
  <cp:contentType/>
  <cp:contentStatus/>
</cp:coreProperties>
</file>